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\Desktop\"/>
    </mc:Choice>
  </mc:AlternateContent>
  <bookViews>
    <workbookView xWindow="0" yWindow="0" windowWidth="20490" windowHeight="71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" l="1"/>
  <c r="O15" i="2"/>
  <c r="O16" i="2"/>
  <c r="O17" i="2"/>
  <c r="O18" i="2"/>
  <c r="O8" i="2"/>
  <c r="O9" i="2"/>
  <c r="O10" i="2"/>
  <c r="O11" i="2"/>
  <c r="O7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C15" i="2"/>
  <c r="C16" i="2"/>
  <c r="C17" i="2"/>
  <c r="C18" i="2"/>
  <c r="C14" i="2"/>
  <c r="E496" i="1" l="1"/>
  <c r="F496" i="1"/>
  <c r="G496" i="1"/>
  <c r="H496" i="1"/>
  <c r="I496" i="1"/>
  <c r="J496" i="1"/>
  <c r="K496" i="1"/>
  <c r="L496" i="1"/>
  <c r="M496" i="1"/>
  <c r="N496" i="1"/>
  <c r="O496" i="1"/>
  <c r="P496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E489" i="1"/>
  <c r="F489" i="1"/>
  <c r="F488" i="1" s="1"/>
  <c r="F487" i="1" s="1"/>
  <c r="G489" i="1"/>
  <c r="H489" i="1"/>
  <c r="H488" i="1" s="1"/>
  <c r="H487" i="1" s="1"/>
  <c r="I489" i="1"/>
  <c r="J489" i="1"/>
  <c r="J488" i="1" s="1"/>
  <c r="J487" i="1" s="1"/>
  <c r="K489" i="1"/>
  <c r="L489" i="1"/>
  <c r="L488" i="1" s="1"/>
  <c r="L487" i="1" s="1"/>
  <c r="M489" i="1"/>
  <c r="N489" i="1"/>
  <c r="N488" i="1" s="1"/>
  <c r="N487" i="1" s="1"/>
  <c r="O489" i="1"/>
  <c r="P489" i="1"/>
  <c r="P488" i="1" s="1"/>
  <c r="P487" i="1" s="1"/>
  <c r="E484" i="1"/>
  <c r="F484" i="1"/>
  <c r="G484" i="1"/>
  <c r="H484" i="1"/>
  <c r="I484" i="1"/>
  <c r="J484" i="1"/>
  <c r="K484" i="1"/>
  <c r="L484" i="1"/>
  <c r="M484" i="1"/>
  <c r="N484" i="1"/>
  <c r="O484" i="1"/>
  <c r="P484" i="1"/>
  <c r="E482" i="1"/>
  <c r="E481" i="1" s="1"/>
  <c r="E480" i="1" s="1"/>
  <c r="F482" i="1"/>
  <c r="G482" i="1"/>
  <c r="G481" i="1" s="1"/>
  <c r="G480" i="1" s="1"/>
  <c r="H482" i="1"/>
  <c r="H481" i="1" s="1"/>
  <c r="H480" i="1" s="1"/>
  <c r="I482" i="1"/>
  <c r="I481" i="1" s="1"/>
  <c r="I480" i="1" s="1"/>
  <c r="J482" i="1"/>
  <c r="K482" i="1"/>
  <c r="K481" i="1" s="1"/>
  <c r="K480" i="1" s="1"/>
  <c r="L482" i="1"/>
  <c r="L481" i="1" s="1"/>
  <c r="L480" i="1" s="1"/>
  <c r="M482" i="1"/>
  <c r="M481" i="1" s="1"/>
  <c r="M480" i="1" s="1"/>
  <c r="N482" i="1"/>
  <c r="O482" i="1"/>
  <c r="O481" i="1" s="1"/>
  <c r="O480" i="1" s="1"/>
  <c r="P482" i="1"/>
  <c r="P481" i="1" s="1"/>
  <c r="P480" i="1" s="1"/>
  <c r="E478" i="1"/>
  <c r="E477" i="1" s="1"/>
  <c r="F478" i="1"/>
  <c r="F477" i="1" s="1"/>
  <c r="G478" i="1"/>
  <c r="G477" i="1" s="1"/>
  <c r="H478" i="1"/>
  <c r="H477" i="1" s="1"/>
  <c r="I478" i="1"/>
  <c r="I477" i="1" s="1"/>
  <c r="J478" i="1"/>
  <c r="J477" i="1" s="1"/>
  <c r="K478" i="1"/>
  <c r="K477" i="1" s="1"/>
  <c r="L478" i="1"/>
  <c r="L477" i="1" s="1"/>
  <c r="M478" i="1"/>
  <c r="M477" i="1" s="1"/>
  <c r="N478" i="1"/>
  <c r="N477" i="1" s="1"/>
  <c r="O478" i="1"/>
  <c r="O477" i="1" s="1"/>
  <c r="P478" i="1"/>
  <c r="P477" i="1" s="1"/>
  <c r="E474" i="1"/>
  <c r="F474" i="1"/>
  <c r="G474" i="1"/>
  <c r="H474" i="1"/>
  <c r="I474" i="1"/>
  <c r="J474" i="1"/>
  <c r="K474" i="1"/>
  <c r="L474" i="1"/>
  <c r="M474" i="1"/>
  <c r="N474" i="1"/>
  <c r="O474" i="1"/>
  <c r="P474" i="1"/>
  <c r="E472" i="1"/>
  <c r="E471" i="1" s="1"/>
  <c r="F472" i="1"/>
  <c r="G472" i="1"/>
  <c r="H472" i="1"/>
  <c r="I472" i="1"/>
  <c r="I471" i="1" s="1"/>
  <c r="J472" i="1"/>
  <c r="K472" i="1"/>
  <c r="L472" i="1"/>
  <c r="M472" i="1"/>
  <c r="M471" i="1" s="1"/>
  <c r="N472" i="1"/>
  <c r="O472" i="1"/>
  <c r="P472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E465" i="1"/>
  <c r="F465" i="1"/>
  <c r="F464" i="1" s="1"/>
  <c r="G465" i="1"/>
  <c r="H465" i="1"/>
  <c r="H464" i="1" s="1"/>
  <c r="I465" i="1"/>
  <c r="J465" i="1"/>
  <c r="J464" i="1" s="1"/>
  <c r="K465" i="1"/>
  <c r="L465" i="1"/>
  <c r="L464" i="1" s="1"/>
  <c r="M465" i="1"/>
  <c r="N465" i="1"/>
  <c r="N464" i="1" s="1"/>
  <c r="O465" i="1"/>
  <c r="P465" i="1"/>
  <c r="P464" i="1" s="1"/>
  <c r="E461" i="1"/>
  <c r="F461" i="1"/>
  <c r="G461" i="1"/>
  <c r="H461" i="1"/>
  <c r="I461" i="1"/>
  <c r="J461" i="1"/>
  <c r="K461" i="1"/>
  <c r="L461" i="1"/>
  <c r="M461" i="1"/>
  <c r="N461" i="1"/>
  <c r="O461" i="1"/>
  <c r="P461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E442" i="1"/>
  <c r="F442" i="1"/>
  <c r="F441" i="1" s="1"/>
  <c r="G442" i="1"/>
  <c r="H442" i="1"/>
  <c r="H441" i="1" s="1"/>
  <c r="I442" i="1"/>
  <c r="J442" i="1"/>
  <c r="J441" i="1" s="1"/>
  <c r="K442" i="1"/>
  <c r="L442" i="1"/>
  <c r="L441" i="1" s="1"/>
  <c r="M442" i="1"/>
  <c r="M441" i="1" s="1"/>
  <c r="N442" i="1"/>
  <c r="N441" i="1" s="1"/>
  <c r="O442" i="1"/>
  <c r="P442" i="1"/>
  <c r="P441" i="1" s="1"/>
  <c r="E438" i="1"/>
  <c r="F438" i="1"/>
  <c r="G438" i="1"/>
  <c r="H438" i="1"/>
  <c r="I438" i="1"/>
  <c r="J438" i="1"/>
  <c r="K438" i="1"/>
  <c r="L438" i="1"/>
  <c r="M438" i="1"/>
  <c r="N438" i="1"/>
  <c r="O438" i="1"/>
  <c r="P438" i="1"/>
  <c r="E435" i="1"/>
  <c r="E434" i="1" s="1"/>
  <c r="F435" i="1"/>
  <c r="F434" i="1" s="1"/>
  <c r="G435" i="1"/>
  <c r="G434" i="1" s="1"/>
  <c r="H435" i="1"/>
  <c r="I435" i="1"/>
  <c r="I434" i="1" s="1"/>
  <c r="J435" i="1"/>
  <c r="J434" i="1" s="1"/>
  <c r="K435" i="1"/>
  <c r="K434" i="1" s="1"/>
  <c r="L435" i="1"/>
  <c r="L434" i="1" s="1"/>
  <c r="M435" i="1"/>
  <c r="M434" i="1" s="1"/>
  <c r="N435" i="1"/>
  <c r="N434" i="1" s="1"/>
  <c r="O435" i="1"/>
  <c r="O434" i="1" s="1"/>
  <c r="P435" i="1"/>
  <c r="P434" i="1" s="1"/>
  <c r="E432" i="1"/>
  <c r="F432" i="1"/>
  <c r="G432" i="1"/>
  <c r="H432" i="1"/>
  <c r="I432" i="1"/>
  <c r="J432" i="1"/>
  <c r="K432" i="1"/>
  <c r="L432" i="1"/>
  <c r="M432" i="1"/>
  <c r="N432" i="1"/>
  <c r="O432" i="1"/>
  <c r="P432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E412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E367" i="1"/>
  <c r="F367" i="1"/>
  <c r="F366" i="1" s="1"/>
  <c r="F363" i="1" s="1"/>
  <c r="G367" i="1"/>
  <c r="H367" i="1"/>
  <c r="H366" i="1" s="1"/>
  <c r="H363" i="1" s="1"/>
  <c r="I367" i="1"/>
  <c r="J367" i="1"/>
  <c r="J366" i="1" s="1"/>
  <c r="J363" i="1" s="1"/>
  <c r="K367" i="1"/>
  <c r="L367" i="1"/>
  <c r="L366" i="1" s="1"/>
  <c r="L363" i="1" s="1"/>
  <c r="M367" i="1"/>
  <c r="N367" i="1"/>
  <c r="N366" i="1" s="1"/>
  <c r="N363" i="1" s="1"/>
  <c r="O367" i="1"/>
  <c r="P367" i="1"/>
  <c r="P366" i="1" s="1"/>
  <c r="P363" i="1" s="1"/>
  <c r="E358" i="1"/>
  <c r="F358" i="1"/>
  <c r="G358" i="1"/>
  <c r="H358" i="1"/>
  <c r="I358" i="1"/>
  <c r="J358" i="1"/>
  <c r="K358" i="1"/>
  <c r="L358" i="1"/>
  <c r="M358" i="1"/>
  <c r="N358" i="1"/>
  <c r="O358" i="1"/>
  <c r="P358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E338" i="1"/>
  <c r="F338" i="1"/>
  <c r="G338" i="1"/>
  <c r="H338" i="1"/>
  <c r="I338" i="1"/>
  <c r="I337" i="1" s="1"/>
  <c r="J338" i="1"/>
  <c r="K338" i="1"/>
  <c r="L338" i="1"/>
  <c r="M338" i="1"/>
  <c r="N338" i="1"/>
  <c r="O338" i="1"/>
  <c r="P338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E275" i="1"/>
  <c r="F275" i="1"/>
  <c r="F274" i="1" s="1"/>
  <c r="F273" i="1" s="1"/>
  <c r="G275" i="1"/>
  <c r="H275" i="1"/>
  <c r="I275" i="1"/>
  <c r="J275" i="1"/>
  <c r="K275" i="1"/>
  <c r="L275" i="1"/>
  <c r="M275" i="1"/>
  <c r="N275" i="1"/>
  <c r="O275" i="1"/>
  <c r="P275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E215" i="1"/>
  <c r="F215" i="1"/>
  <c r="G215" i="1"/>
  <c r="H215" i="1"/>
  <c r="I215" i="1"/>
  <c r="I214" i="1" s="1"/>
  <c r="J215" i="1"/>
  <c r="K215" i="1"/>
  <c r="L215" i="1"/>
  <c r="M215" i="1"/>
  <c r="N215" i="1"/>
  <c r="O215" i="1"/>
  <c r="P21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86" i="1"/>
  <c r="F86" i="1"/>
  <c r="G86" i="1"/>
  <c r="H86" i="1"/>
  <c r="I86" i="1"/>
  <c r="J86" i="1"/>
  <c r="K86" i="1"/>
  <c r="L86" i="1"/>
  <c r="M86" i="1"/>
  <c r="N86" i="1"/>
  <c r="O86" i="1"/>
  <c r="P86" i="1"/>
  <c r="E68" i="1"/>
  <c r="F68" i="1"/>
  <c r="G68" i="1"/>
  <c r="H68" i="1"/>
  <c r="I68" i="1"/>
  <c r="J68" i="1"/>
  <c r="K68" i="1"/>
  <c r="L68" i="1"/>
  <c r="M68" i="1"/>
  <c r="N68" i="1"/>
  <c r="O68" i="1"/>
  <c r="P68" i="1"/>
  <c r="E61" i="1"/>
  <c r="F61" i="1"/>
  <c r="G61" i="1"/>
  <c r="H61" i="1"/>
  <c r="I61" i="1"/>
  <c r="J61" i="1"/>
  <c r="K61" i="1"/>
  <c r="L61" i="1"/>
  <c r="M61" i="1"/>
  <c r="N61" i="1"/>
  <c r="O61" i="1"/>
  <c r="P61" i="1"/>
  <c r="E54" i="1"/>
  <c r="F54" i="1"/>
  <c r="G54" i="1"/>
  <c r="H54" i="1"/>
  <c r="I54" i="1"/>
  <c r="J54" i="1"/>
  <c r="K54" i="1"/>
  <c r="L54" i="1"/>
  <c r="M54" i="1"/>
  <c r="N54" i="1"/>
  <c r="O54" i="1"/>
  <c r="P54" i="1"/>
  <c r="E46" i="1"/>
  <c r="F46" i="1"/>
  <c r="G46" i="1"/>
  <c r="H46" i="1"/>
  <c r="I46" i="1"/>
  <c r="J46" i="1"/>
  <c r="K46" i="1"/>
  <c r="L46" i="1"/>
  <c r="M46" i="1"/>
  <c r="N46" i="1"/>
  <c r="O46" i="1"/>
  <c r="P46" i="1"/>
  <c r="E44" i="1"/>
  <c r="F44" i="1"/>
  <c r="G44" i="1"/>
  <c r="H44" i="1"/>
  <c r="I44" i="1"/>
  <c r="J44" i="1"/>
  <c r="K44" i="1"/>
  <c r="L44" i="1"/>
  <c r="M44" i="1"/>
  <c r="N44" i="1"/>
  <c r="O44" i="1"/>
  <c r="P44" i="1"/>
  <c r="E42" i="1"/>
  <c r="F42" i="1"/>
  <c r="F41" i="1" s="1"/>
  <c r="G42" i="1"/>
  <c r="H42" i="1"/>
  <c r="I42" i="1"/>
  <c r="J42" i="1"/>
  <c r="J41" i="1" s="1"/>
  <c r="K42" i="1"/>
  <c r="L42" i="1"/>
  <c r="M42" i="1"/>
  <c r="N42" i="1"/>
  <c r="N41" i="1" s="1"/>
  <c r="O42" i="1"/>
  <c r="P42" i="1"/>
  <c r="E38" i="1"/>
  <c r="F38" i="1"/>
  <c r="G38" i="1"/>
  <c r="H38" i="1"/>
  <c r="I38" i="1"/>
  <c r="J38" i="1"/>
  <c r="K38" i="1"/>
  <c r="L38" i="1"/>
  <c r="M38" i="1"/>
  <c r="N38" i="1"/>
  <c r="O38" i="1"/>
  <c r="P38" i="1"/>
  <c r="E36" i="1"/>
  <c r="E35" i="1" s="1"/>
  <c r="F36" i="1"/>
  <c r="F35" i="1" s="1"/>
  <c r="G36" i="1"/>
  <c r="H36" i="1"/>
  <c r="H35" i="1" s="1"/>
  <c r="I36" i="1"/>
  <c r="I35" i="1" s="1"/>
  <c r="J36" i="1"/>
  <c r="J35" i="1" s="1"/>
  <c r="K36" i="1"/>
  <c r="L36" i="1"/>
  <c r="L35" i="1" s="1"/>
  <c r="M36" i="1"/>
  <c r="M35" i="1" s="1"/>
  <c r="N36" i="1"/>
  <c r="N35" i="1" s="1"/>
  <c r="O36" i="1"/>
  <c r="O35" i="1" s="1"/>
  <c r="P36" i="1"/>
  <c r="P35" i="1" s="1"/>
  <c r="E32" i="1"/>
  <c r="F32" i="1"/>
  <c r="G32" i="1"/>
  <c r="H32" i="1"/>
  <c r="I32" i="1"/>
  <c r="J32" i="1"/>
  <c r="K32" i="1"/>
  <c r="L32" i="1"/>
  <c r="M32" i="1"/>
  <c r="N32" i="1"/>
  <c r="O32" i="1"/>
  <c r="P32" i="1"/>
  <c r="E27" i="1"/>
  <c r="F27" i="1"/>
  <c r="G27" i="1"/>
  <c r="H27" i="1"/>
  <c r="I27" i="1"/>
  <c r="J27" i="1"/>
  <c r="K27" i="1"/>
  <c r="L27" i="1"/>
  <c r="M27" i="1"/>
  <c r="N27" i="1"/>
  <c r="O27" i="1"/>
  <c r="P27" i="1"/>
  <c r="E25" i="1"/>
  <c r="E24" i="1" s="1"/>
  <c r="F25" i="1"/>
  <c r="F24" i="1" s="1"/>
  <c r="G25" i="1"/>
  <c r="G24" i="1" s="1"/>
  <c r="H25" i="1"/>
  <c r="H24" i="1" s="1"/>
  <c r="I25" i="1"/>
  <c r="I24" i="1" s="1"/>
  <c r="J25" i="1"/>
  <c r="J24" i="1" s="1"/>
  <c r="K25" i="1"/>
  <c r="K24" i="1" s="1"/>
  <c r="L25" i="1"/>
  <c r="L24" i="1" s="1"/>
  <c r="M25" i="1"/>
  <c r="M24" i="1" s="1"/>
  <c r="N25" i="1"/>
  <c r="N24" i="1" s="1"/>
  <c r="O25" i="1"/>
  <c r="O24" i="1" s="1"/>
  <c r="P25" i="1"/>
  <c r="P24" i="1" s="1"/>
  <c r="E18" i="1"/>
  <c r="E17" i="1" s="1"/>
  <c r="F18" i="1"/>
  <c r="F17" i="1" s="1"/>
  <c r="G18" i="1"/>
  <c r="G17" i="1" s="1"/>
  <c r="H18" i="1"/>
  <c r="H17" i="1" s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E14" i="1"/>
  <c r="F14" i="1"/>
  <c r="G14" i="1"/>
  <c r="H14" i="1"/>
  <c r="I14" i="1"/>
  <c r="J14" i="1"/>
  <c r="K14" i="1"/>
  <c r="L14" i="1"/>
  <c r="M14" i="1"/>
  <c r="N14" i="1"/>
  <c r="O14" i="1"/>
  <c r="P14" i="1"/>
  <c r="E11" i="1"/>
  <c r="E10" i="1" s="1"/>
  <c r="F11" i="1"/>
  <c r="F10" i="1" s="1"/>
  <c r="G11" i="1"/>
  <c r="H11" i="1"/>
  <c r="H10" i="1" s="1"/>
  <c r="I11" i="1"/>
  <c r="I10" i="1" s="1"/>
  <c r="J11" i="1"/>
  <c r="J10" i="1" s="1"/>
  <c r="K11" i="1"/>
  <c r="L11" i="1"/>
  <c r="L10" i="1" s="1"/>
  <c r="M11" i="1"/>
  <c r="M10" i="1" s="1"/>
  <c r="N11" i="1"/>
  <c r="N10" i="1" s="1"/>
  <c r="O11" i="1"/>
  <c r="P11" i="1"/>
  <c r="P10" i="1" s="1"/>
  <c r="H434" i="1" l="1"/>
  <c r="N274" i="1"/>
  <c r="N273" i="1" s="1"/>
  <c r="J274" i="1"/>
  <c r="J273" i="1" s="1"/>
  <c r="O10" i="1"/>
  <c r="K10" i="1"/>
  <c r="K9" i="1" s="1"/>
  <c r="G10" i="1"/>
  <c r="G9" i="1" s="1"/>
  <c r="I441" i="1"/>
  <c r="E441" i="1"/>
  <c r="P471" i="1"/>
  <c r="P463" i="1" s="1"/>
  <c r="N471" i="1"/>
  <c r="N463" i="1" s="1"/>
  <c r="L471" i="1"/>
  <c r="L463" i="1" s="1"/>
  <c r="J471" i="1"/>
  <c r="J463" i="1" s="1"/>
  <c r="H471" i="1"/>
  <c r="H463" i="1" s="1"/>
  <c r="F471" i="1"/>
  <c r="N481" i="1"/>
  <c r="N480" i="1" s="1"/>
  <c r="N476" i="1" s="1"/>
  <c r="J481" i="1"/>
  <c r="J480" i="1" s="1"/>
  <c r="J476" i="1" s="1"/>
  <c r="F481" i="1"/>
  <c r="F480" i="1" s="1"/>
  <c r="F476" i="1" s="1"/>
  <c r="K35" i="1"/>
  <c r="G35" i="1"/>
  <c r="P41" i="1"/>
  <c r="L41" i="1"/>
  <c r="H41" i="1"/>
  <c r="P274" i="1"/>
  <c r="P273" i="1" s="1"/>
  <c r="L274" i="1"/>
  <c r="L273" i="1" s="1"/>
  <c r="H274" i="1"/>
  <c r="H273" i="1" s="1"/>
  <c r="O441" i="1"/>
  <c r="K441" i="1"/>
  <c r="G441" i="1"/>
  <c r="P214" i="1"/>
  <c r="P67" i="1" s="1"/>
  <c r="N214" i="1"/>
  <c r="N67" i="1" s="1"/>
  <c r="N40" i="1" s="1"/>
  <c r="L214" i="1"/>
  <c r="L67" i="1" s="1"/>
  <c r="L40" i="1" s="1"/>
  <c r="J214" i="1"/>
  <c r="J67" i="1" s="1"/>
  <c r="J40" i="1" s="1"/>
  <c r="H214" i="1"/>
  <c r="H67" i="1" s="1"/>
  <c r="F214" i="1"/>
  <c r="F67" i="1" s="1"/>
  <c r="F40" i="1" s="1"/>
  <c r="P337" i="1"/>
  <c r="P306" i="1" s="1"/>
  <c r="P295" i="1" s="1"/>
  <c r="N337" i="1"/>
  <c r="N306" i="1" s="1"/>
  <c r="L337" i="1"/>
  <c r="L306" i="1" s="1"/>
  <c r="L295" i="1" s="1"/>
  <c r="J337" i="1"/>
  <c r="J306" i="1" s="1"/>
  <c r="J295" i="1" s="1"/>
  <c r="H337" i="1"/>
  <c r="H306" i="1" s="1"/>
  <c r="H295" i="1" s="1"/>
  <c r="F337" i="1"/>
  <c r="F306" i="1" s="1"/>
  <c r="F295" i="1" s="1"/>
  <c r="O471" i="1"/>
  <c r="K471" i="1"/>
  <c r="G471" i="1"/>
  <c r="O488" i="1"/>
  <c r="O487" i="1" s="1"/>
  <c r="M488" i="1"/>
  <c r="M487" i="1" s="1"/>
  <c r="K488" i="1"/>
  <c r="K487" i="1" s="1"/>
  <c r="I488" i="1"/>
  <c r="I487" i="1" s="1"/>
  <c r="G488" i="1"/>
  <c r="G487" i="1" s="1"/>
  <c r="E488" i="1"/>
  <c r="E487" i="1" s="1"/>
  <c r="O476" i="1"/>
  <c r="M476" i="1"/>
  <c r="K476" i="1"/>
  <c r="I476" i="1"/>
  <c r="G476" i="1"/>
  <c r="E476" i="1"/>
  <c r="P476" i="1"/>
  <c r="L476" i="1"/>
  <c r="H476" i="1"/>
  <c r="F463" i="1"/>
  <c r="O464" i="1"/>
  <c r="M464" i="1"/>
  <c r="M463" i="1" s="1"/>
  <c r="K464" i="1"/>
  <c r="I464" i="1"/>
  <c r="I463" i="1" s="1"/>
  <c r="G464" i="1"/>
  <c r="E464" i="1"/>
  <c r="E463" i="1" s="1"/>
  <c r="O366" i="1"/>
  <c r="O363" i="1" s="1"/>
  <c r="M366" i="1"/>
  <c r="M363" i="1" s="1"/>
  <c r="K366" i="1"/>
  <c r="K363" i="1" s="1"/>
  <c r="I366" i="1"/>
  <c r="I363" i="1" s="1"/>
  <c r="G366" i="1"/>
  <c r="G363" i="1" s="1"/>
  <c r="E366" i="1"/>
  <c r="E363" i="1" s="1"/>
  <c r="M337" i="1"/>
  <c r="M306" i="1" s="1"/>
  <c r="M295" i="1" s="1"/>
  <c r="E337" i="1"/>
  <c r="E306" i="1" s="1"/>
  <c r="E295" i="1" s="1"/>
  <c r="O337" i="1"/>
  <c r="O306" i="1" s="1"/>
  <c r="O295" i="1" s="1"/>
  <c r="K337" i="1"/>
  <c r="K306" i="1" s="1"/>
  <c r="K295" i="1" s="1"/>
  <c r="G337" i="1"/>
  <c r="G306" i="1" s="1"/>
  <c r="G295" i="1" s="1"/>
  <c r="N295" i="1"/>
  <c r="I306" i="1"/>
  <c r="I295" i="1" s="1"/>
  <c r="O274" i="1"/>
  <c r="O273" i="1" s="1"/>
  <c r="M274" i="1"/>
  <c r="M273" i="1" s="1"/>
  <c r="K274" i="1"/>
  <c r="K273" i="1" s="1"/>
  <c r="I274" i="1"/>
  <c r="I273" i="1" s="1"/>
  <c r="G274" i="1"/>
  <c r="G273" i="1" s="1"/>
  <c r="E274" i="1"/>
  <c r="E273" i="1" s="1"/>
  <c r="M214" i="1"/>
  <c r="M67" i="1" s="1"/>
  <c r="E214" i="1"/>
  <c r="E67" i="1" s="1"/>
  <c r="O214" i="1"/>
  <c r="O67" i="1" s="1"/>
  <c r="K214" i="1"/>
  <c r="K67" i="1" s="1"/>
  <c r="G214" i="1"/>
  <c r="G67" i="1" s="1"/>
  <c r="I67" i="1"/>
  <c r="O41" i="1"/>
  <c r="M41" i="1"/>
  <c r="K41" i="1"/>
  <c r="I41" i="1"/>
  <c r="G41" i="1"/>
  <c r="E41" i="1"/>
  <c r="M9" i="1"/>
  <c r="I9" i="1"/>
  <c r="E9" i="1"/>
  <c r="P9" i="1"/>
  <c r="N9" i="1"/>
  <c r="L9" i="1"/>
  <c r="J9" i="1"/>
  <c r="H9" i="1"/>
  <c r="F9" i="1"/>
  <c r="O9" i="1"/>
  <c r="G463" i="1" l="1"/>
  <c r="O463" i="1"/>
  <c r="K463" i="1"/>
  <c r="H40" i="1"/>
  <c r="H8" i="1" s="1"/>
  <c r="P40" i="1"/>
  <c r="P8" i="1" s="1"/>
  <c r="L8" i="1"/>
  <c r="G40" i="1"/>
  <c r="G8" i="1" s="1"/>
  <c r="O40" i="1"/>
  <c r="O8" i="1" s="1"/>
  <c r="E40" i="1"/>
  <c r="E8" i="1" s="1"/>
  <c r="I40" i="1"/>
  <c r="I8" i="1" s="1"/>
  <c r="J8" i="1"/>
  <c r="M40" i="1"/>
  <c r="M8" i="1" s="1"/>
  <c r="F8" i="1"/>
  <c r="N8" i="1"/>
  <c r="K40" i="1"/>
  <c r="K8" i="1" s="1"/>
  <c r="D496" i="1" l="1"/>
  <c r="D493" i="1"/>
  <c r="D489" i="1"/>
  <c r="D484" i="1"/>
  <c r="D482" i="1"/>
  <c r="D478" i="1"/>
  <c r="D477" i="1" s="1"/>
  <c r="D474" i="1"/>
  <c r="D472" i="1"/>
  <c r="D469" i="1"/>
  <c r="D465" i="1"/>
  <c r="D461" i="1"/>
  <c r="D459" i="1"/>
  <c r="D445" i="1"/>
  <c r="D442" i="1"/>
  <c r="D438" i="1"/>
  <c r="D435" i="1"/>
  <c r="D432" i="1"/>
  <c r="D426" i="1"/>
  <c r="D422" i="1"/>
  <c r="D412" i="1"/>
  <c r="D410" i="1" s="1"/>
  <c r="D405" i="1"/>
  <c r="D403" i="1"/>
  <c r="D399" i="1"/>
  <c r="D377" i="1"/>
  <c r="D373" i="1"/>
  <c r="D371" i="1"/>
  <c r="D367" i="1"/>
  <c r="D358" i="1"/>
  <c r="D355" i="1"/>
  <c r="D348" i="1"/>
  <c r="D346" i="1"/>
  <c r="D342" i="1"/>
  <c r="D338" i="1"/>
  <c r="D333" i="1"/>
  <c r="D324" i="1"/>
  <c r="D321" i="1"/>
  <c r="D304" i="1"/>
  <c r="D302" i="1"/>
  <c r="D296" i="1"/>
  <c r="D293" i="1"/>
  <c r="D291" i="1"/>
  <c r="D288" i="1"/>
  <c r="D281" i="1"/>
  <c r="D278" i="1"/>
  <c r="D275" i="1"/>
  <c r="D259" i="1"/>
  <c r="D252" i="1" s="1"/>
  <c r="D250" i="1"/>
  <c r="D245" i="1"/>
  <c r="D236" i="1"/>
  <c r="D234" i="1"/>
  <c r="D229" i="1"/>
  <c r="D215" i="1"/>
  <c r="D211" i="1"/>
  <c r="D209" i="1"/>
  <c r="D206" i="1"/>
  <c r="D203" i="1"/>
  <c r="D194" i="1"/>
  <c r="D185" i="1"/>
  <c r="D176" i="1"/>
  <c r="D166" i="1"/>
  <c r="D159" i="1"/>
  <c r="D149" i="1"/>
  <c r="D147" i="1"/>
  <c r="D141" i="1"/>
  <c r="D127" i="1"/>
  <c r="D108" i="1"/>
  <c r="D86" i="1"/>
  <c r="D68" i="1"/>
  <c r="D61" i="1"/>
  <c r="D54" i="1"/>
  <c r="D46" i="1"/>
  <c r="D44" i="1"/>
  <c r="D42" i="1"/>
  <c r="D38" i="1"/>
  <c r="D36" i="1"/>
  <c r="D32" i="1"/>
  <c r="D27" i="1"/>
  <c r="D25" i="1"/>
  <c r="D24" i="1" s="1"/>
  <c r="D18" i="1"/>
  <c r="D17" i="1" s="1"/>
  <c r="D14" i="1"/>
  <c r="D11" i="1"/>
  <c r="D10" i="1" l="1"/>
  <c r="D35" i="1"/>
  <c r="D41" i="1"/>
  <c r="D274" i="1"/>
  <c r="D273" i="1" s="1"/>
  <c r="D337" i="1"/>
  <c r="D366" i="1"/>
  <c r="D363" i="1" s="1"/>
  <c r="D488" i="1"/>
  <c r="D487" i="1" s="1"/>
  <c r="D441" i="1"/>
  <c r="D464" i="1"/>
  <c r="D471" i="1"/>
  <c r="D214" i="1"/>
  <c r="D67" i="1" s="1"/>
  <c r="D40" i="1" s="1"/>
  <c r="D409" i="1"/>
  <c r="D434" i="1"/>
  <c r="D481" i="1"/>
  <c r="D480" i="1" s="1"/>
  <c r="D476" i="1" s="1"/>
  <c r="D9" i="1"/>
  <c r="D306" i="1"/>
  <c r="D295" i="1" s="1"/>
  <c r="D463" i="1" l="1"/>
  <c r="D408" i="1"/>
  <c r="D407" i="1" s="1"/>
  <c r="D8" i="1"/>
  <c r="D7" i="1" l="1"/>
  <c r="F412" i="1"/>
  <c r="F410" i="1" s="1"/>
  <c r="F409" i="1" s="1"/>
  <c r="F408" i="1" s="1"/>
  <c r="F407" i="1" s="1"/>
  <c r="F7" i="1" s="1"/>
  <c r="G412" i="1"/>
  <c r="H412" i="1"/>
  <c r="H410" i="1" s="1"/>
  <c r="H409" i="1" s="1"/>
  <c r="H408" i="1" s="1"/>
  <c r="H407" i="1" s="1"/>
  <c r="H7" i="1" s="1"/>
  <c r="I412" i="1"/>
  <c r="J412" i="1"/>
  <c r="J410" i="1" s="1"/>
  <c r="J409" i="1" s="1"/>
  <c r="J408" i="1" s="1"/>
  <c r="J407" i="1" s="1"/>
  <c r="J7" i="1" s="1"/>
  <c r="K412" i="1"/>
  <c r="L412" i="1"/>
  <c r="M412" i="1"/>
  <c r="N412" i="1"/>
  <c r="O412" i="1"/>
  <c r="P412" i="1"/>
  <c r="P410" i="1" s="1"/>
  <c r="P409" i="1" s="1"/>
  <c r="P408" i="1" s="1"/>
  <c r="P407" i="1" s="1"/>
  <c r="P7" i="1" s="1"/>
  <c r="M410" i="1"/>
  <c r="M409" i="1" s="1"/>
  <c r="M408" i="1" s="1"/>
  <c r="M407" i="1" s="1"/>
  <c r="M7" i="1" s="1"/>
  <c r="N410" i="1"/>
  <c r="N409" i="1" s="1"/>
  <c r="N408" i="1" s="1"/>
  <c r="N407" i="1" s="1"/>
  <c r="N7" i="1" s="1"/>
  <c r="I410" i="1"/>
  <c r="I409" i="1"/>
  <c r="I408" i="1" s="1"/>
  <c r="I407" i="1" s="1"/>
  <c r="I7" i="1" s="1"/>
  <c r="L410" i="1"/>
  <c r="L409" i="1" s="1"/>
  <c r="L408" i="1" s="1"/>
  <c r="L407" i="1" s="1"/>
  <c r="L7" i="1" s="1"/>
  <c r="O410" i="1"/>
  <c r="O409" i="1" s="1"/>
  <c r="O408" i="1" s="1"/>
  <c r="O407" i="1" s="1"/>
  <c r="O7" i="1" s="1"/>
  <c r="K410" i="1"/>
  <c r="K409" i="1" s="1"/>
  <c r="K408" i="1" s="1"/>
  <c r="K407" i="1" s="1"/>
  <c r="K7" i="1" s="1"/>
  <c r="G410" i="1"/>
  <c r="G409" i="1" s="1"/>
  <c r="G408" i="1" s="1"/>
  <c r="G407" i="1" s="1"/>
  <c r="G7" i="1" s="1"/>
  <c r="E410" i="1"/>
  <c r="E409" i="1" s="1"/>
  <c r="E408" i="1" s="1"/>
  <c r="E407" i="1" s="1"/>
  <c r="E7" i="1" s="1"/>
</calcChain>
</file>

<file path=xl/comments1.xml><?xml version="1.0" encoding="utf-8"?>
<comments xmlns="http://schemas.openxmlformats.org/spreadsheetml/2006/main">
  <authors>
    <author>karla1</author>
    <author>Usuario</author>
  </authors>
  <commentList>
    <comment ref="C26" authorId="0" shapeId="0">
      <text>
        <r>
          <rPr>
            <sz val="8"/>
            <color indexed="81"/>
            <rFont val="Tahoma"/>
            <family val="2"/>
          </rPr>
          <t xml:space="preserve">2% del valor catastral, valor de venta, el valor declarado por las partes &gt; el que sea más alto 
&gt; debería de ser &gt;  avalúo determinado por perito valuador autorizado por (son colegiados y debe haber registro)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 xml:space="preserve">2018
&gt; arrendamientos de locales comerciales mercado 
&gt; aspecto jurídico de los convenios para que no se maneje como arrendandiento </t>
        </r>
      </text>
    </comment>
    <comment ref="C61" authorId="0" shapeId="0">
      <text>
        <r>
          <rPr>
            <sz val="8"/>
            <color indexed="81"/>
            <rFont val="Tahoma"/>
            <family val="2"/>
          </rPr>
          <t>Por la canalización de instalaciones subterráneas, de casetas telefónicas y postes de telefonía y servicios de cable</t>
        </r>
      </text>
    </comment>
    <comment ref="C147" authorId="0" shapeId="0">
      <text>
        <r>
          <rPr>
            <sz val="8"/>
            <color indexed="81"/>
            <rFont val="Tahoma"/>
            <family val="2"/>
          </rPr>
          <t xml:space="preserve">115 CPEUM - como se tiene construido hasta 2014 es inconstitucional porque se aplica un 8% sobre el consumo de energía eléctrica y no es proporcional ni equitativo (principio de proporcionalidad) </t>
        </r>
      </text>
    </comment>
    <comment ref="C234" authorId="1" shapeId="0">
      <text>
        <r>
          <rPr>
            <b/>
            <sz val="9"/>
            <color indexed="81"/>
            <rFont val="Tahoma"/>
            <family val="2"/>
          </rPr>
          <t>TRATAMIENTO  AGUAS RESIDUALES</t>
        </r>
      </text>
    </comment>
    <comment ref="C237" authorId="1" shapeId="0">
      <text>
        <r>
          <rPr>
            <b/>
            <sz val="9"/>
            <color indexed="81"/>
            <rFont val="Tahoma"/>
            <family val="2"/>
          </rPr>
          <t>REQUISITO PARA FRACCIONAMIENTOS</t>
        </r>
      </text>
    </comment>
    <comment ref="C387" authorId="1" shapeId="0">
      <text>
        <r>
          <rPr>
            <sz val="8"/>
            <color indexed="81"/>
            <rFont val="Tahoma"/>
            <family val="2"/>
          </rPr>
          <t>REQUISITO PARA FRACCIONAMIENTOS</t>
        </r>
      </text>
    </comment>
  </commentList>
</comments>
</file>

<file path=xl/sharedStrings.xml><?xml version="1.0" encoding="utf-8"?>
<sst xmlns="http://schemas.openxmlformats.org/spreadsheetml/2006/main" count="1040" uniqueCount="910">
  <si>
    <t>Municipio de Zacatecas Zacatecas</t>
  </si>
  <si>
    <t>Presupuesto de Ingresos para el Ejercicio Fiscal 2023</t>
  </si>
  <si>
    <t xml:space="preserve">RUBRO / TIPO </t>
  </si>
  <si>
    <t>RUBRO / TIPO / CLASE / CONCEPTO</t>
  </si>
  <si>
    <t>CRI</t>
  </si>
  <si>
    <t>CUENTA</t>
  </si>
  <si>
    <t>CONCEPTO</t>
  </si>
  <si>
    <t>IMPORTE</t>
  </si>
  <si>
    <t>INGRESOS Y OTROS BENEFICIOS</t>
  </si>
  <si>
    <t>INGRESOS DE GESTIÓN</t>
  </si>
  <si>
    <t>IMPUESTOS</t>
  </si>
  <si>
    <t>IMPUESTOS SOBRE LOS INGRESOS</t>
  </si>
  <si>
    <t>4111-01</t>
  </si>
  <si>
    <t>SOBRE JUEGOS PERMITIDOS</t>
  </si>
  <si>
    <t>4111-01-0001</t>
  </si>
  <si>
    <t>SORTEOS</t>
  </si>
  <si>
    <t>4111-01-0002</t>
  </si>
  <si>
    <t>4111-02</t>
  </si>
  <si>
    <t>SOBRE DIVERSIONES Y ESPECTÁCULOS PÚBLICOS</t>
  </si>
  <si>
    <t>4111-02-0001</t>
  </si>
  <si>
    <t>TEATRO</t>
  </si>
  <si>
    <t>4111-02-0002</t>
  </si>
  <si>
    <t>CIRCO</t>
  </si>
  <si>
    <t>IMPUESTOS SOBRE EL PATRIMONIO</t>
  </si>
  <si>
    <t>4112-01</t>
  </si>
  <si>
    <t>PREDIAL</t>
  </si>
  <si>
    <t>4112-01-0001</t>
  </si>
  <si>
    <t>PREDIAL URBANO AÑO ACTUAL</t>
  </si>
  <si>
    <t>4112-01-0002</t>
  </si>
  <si>
    <t>PREDIAL URBANO AÑOS ANTERIORES (REZAGO)</t>
  </si>
  <si>
    <t>4112-01-0003</t>
  </si>
  <si>
    <t>PREDIAL RUSTICO AÑO ACTUAL</t>
  </si>
  <si>
    <t>4112-01-0004</t>
  </si>
  <si>
    <t>PREDIAL RUSTICO AÑOS ANTERIORES (REZAGO)</t>
  </si>
  <si>
    <t>4112-01-0005</t>
  </si>
  <si>
    <t>PLANTAS DE BENEFICIO Y ESTABLECIMIENTOS METALÚRGICOS</t>
  </si>
  <si>
    <t>IMPUESTOS SOBRE LA PRODUCCIÓN, EL CONSUMO Y LAS TRANSACCIONES</t>
  </si>
  <si>
    <t>4113-01</t>
  </si>
  <si>
    <t>SOBRE ADQUISICIONES DE BIENES INMUEBLES</t>
  </si>
  <si>
    <t>4113-01-0001</t>
  </si>
  <si>
    <t>ACCESORIOS DE IMPUESTOS</t>
  </si>
  <si>
    <t>4117-01</t>
  </si>
  <si>
    <t xml:space="preserve">ACTUALIZACIONES </t>
  </si>
  <si>
    <t>4117-02</t>
  </si>
  <si>
    <t>RECARGOS</t>
  </si>
  <si>
    <t>4117-03</t>
  </si>
  <si>
    <t>MULTAS FISCALES</t>
  </si>
  <si>
    <t>4117-04</t>
  </si>
  <si>
    <t>GASTOS DE EJECUCIÓN</t>
  </si>
  <si>
    <t>IMPUESTOS NO COMPRENDIDOS EN LA LEY DE INGRESOS VIGENTE, CAUSADOS EN EJERCICIOS FISCALES ANTERIORES PENDIENTES DE LIQUIDACIÓN O PAGO</t>
  </si>
  <si>
    <t>4118-01</t>
  </si>
  <si>
    <t>OTROS IMPUESTOS</t>
  </si>
  <si>
    <t>N/A</t>
  </si>
  <si>
    <t>CONTRIBUCIONES DE MEJORAS</t>
  </si>
  <si>
    <t>CONTRIBUCIONES DE MEJORAS POR OBRAS PÚBLICAS</t>
  </si>
  <si>
    <t>4131-01</t>
  </si>
  <si>
    <t>CONTRIBUCIONES DE MEJORA</t>
  </si>
  <si>
    <t>CONTRIBUCIONES DE MEJORAS NO COMPRENDIDAS EN LA LEY DE INGRESOS VIGENTE, CAUSADOS EN EJERCICIOS FISCALES ANTERIORES PENDIENTES DE LIQUIDACIÓN O PAGO</t>
  </si>
  <si>
    <t>4132-01</t>
  </si>
  <si>
    <t>CONTRIBUCIONES DE MEJORAS 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</si>
  <si>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</si>
  <si>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</si>
  <si>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4141-01</t>
  </si>
  <si>
    <t>PLAZAS Y MERCADOS</t>
  </si>
  <si>
    <t>4141-01-0001</t>
  </si>
  <si>
    <t>USO DE SUELO</t>
  </si>
  <si>
    <t>4141-02</t>
  </si>
  <si>
    <t>ESPACIOS PARA SERVICIO DE CARGA Y DESCARGA</t>
  </si>
  <si>
    <t>4141-02-0001</t>
  </si>
  <si>
    <t>4141-03</t>
  </si>
  <si>
    <t>PANTEONES</t>
  </si>
  <si>
    <t>4141-03-0001</t>
  </si>
  <si>
    <t>USO DE TERRENO A PERPETUIDAD MENORES SIN GAVETA</t>
  </si>
  <si>
    <t>4141-03-0002</t>
  </si>
  <si>
    <t>USO DE TERRENO A PERPETUIDAD MENORES CON GAVETA</t>
  </si>
  <si>
    <t>4141-03-0003</t>
  </si>
  <si>
    <t>USO DE TERRENO A PERPETUIDAD ADULTOS SIN GAVETA</t>
  </si>
  <si>
    <t>4141-03-0004</t>
  </si>
  <si>
    <t>USO DE TERRENO A PERPETUIDAD ADULTOS CON GAVETA</t>
  </si>
  <si>
    <t>4141-03-0005</t>
  </si>
  <si>
    <t>USO DE TERRENO A PERPETUIDAD  COMUNIDAD RURAL</t>
  </si>
  <si>
    <t>4141-03-0006</t>
  </si>
  <si>
    <t>REFRENDO DE USO DE TERRENO</t>
  </si>
  <si>
    <t>4141-03-0007</t>
  </si>
  <si>
    <t>TRASLADO DE DERECHOS DE TERRENO</t>
  </si>
  <si>
    <t>4141-04</t>
  </si>
  <si>
    <t>RASTROS Y SERVICIOS CONEXOS</t>
  </si>
  <si>
    <t>4141-04-0001</t>
  </si>
  <si>
    <t>USO DE CORRAL GANADO MAYOR</t>
  </si>
  <si>
    <t>4141-04-0002</t>
  </si>
  <si>
    <t>USO DE CORRAL OVICAPRINO</t>
  </si>
  <si>
    <t>4141-04-0003</t>
  </si>
  <si>
    <t>USO DE CORRAL PORCINO</t>
  </si>
  <si>
    <t>4141-04-0004</t>
  </si>
  <si>
    <t>USO DE CORRAL EQUINO</t>
  </si>
  <si>
    <t>4141-04-0005</t>
  </si>
  <si>
    <t>USO DE CORRAL ASNAL</t>
  </si>
  <si>
    <t>4141-04-0006</t>
  </si>
  <si>
    <t xml:space="preserve">USO DE CORRAL AVES </t>
  </si>
  <si>
    <t>4141-05</t>
  </si>
  <si>
    <t>CANALIZACIÓN DE INSTALACIONES EN LA VÍA PÚBLICA</t>
  </si>
  <si>
    <t>4141-05-0001</t>
  </si>
  <si>
    <t>CABLEADO SUBTERRÁNEO</t>
  </si>
  <si>
    <t>4141-05-0002</t>
  </si>
  <si>
    <t>CABLEADO AÉREO</t>
  </si>
  <si>
    <t>4141-05-0003</t>
  </si>
  <si>
    <t>CASETAS TELEFÓNICAS</t>
  </si>
  <si>
    <t>4141-05-0004</t>
  </si>
  <si>
    <t>POSTES DE LUZ, TELEFONÍA Y CABLE</t>
  </si>
  <si>
    <t>4141-05-0005</t>
  </si>
  <si>
    <t>SUBESTACIONES, ANTENAS EMISORAS Y TRANSMISORAS DE SERV. DE TELECOMUNICACIONES</t>
  </si>
  <si>
    <t>DERECHOS POR PRESTACIÓN DE SERVICIOS</t>
  </si>
  <si>
    <t>4143-01</t>
  </si>
  <si>
    <t>4143-01-0001</t>
  </si>
  <si>
    <t>MATANZA GANADO MAYOR</t>
  </si>
  <si>
    <t>4143-01-0002</t>
  </si>
  <si>
    <t>MATANZA OVICAPRINO</t>
  </si>
  <si>
    <t>4143-01-0003</t>
  </si>
  <si>
    <t>MATANZA PORCINO</t>
  </si>
  <si>
    <t>4143-01-0004</t>
  </si>
  <si>
    <t xml:space="preserve">MATANZA EQUINO </t>
  </si>
  <si>
    <t>4143-01-0005</t>
  </si>
  <si>
    <t>MATANZA ASNAL</t>
  </si>
  <si>
    <t>4143-01-0006</t>
  </si>
  <si>
    <t>TRANSPORTACION DE CARNE</t>
  </si>
  <si>
    <t>4143-01-0007</t>
  </si>
  <si>
    <t>USO DE BÁSCULA</t>
  </si>
  <si>
    <t>4143-01-0008</t>
  </si>
  <si>
    <t>INTRODUCCIÓN GANADO MAYOR FUERA DE HORAS</t>
  </si>
  <si>
    <t>4143-01-0009</t>
  </si>
  <si>
    <t>INTRODUCCIÓN PORCINO FUERA DE HORAS</t>
  </si>
  <si>
    <t>4143-01-0010</t>
  </si>
  <si>
    <t>LAVADO DE VÍSCERAS</t>
  </si>
  <si>
    <t>4143-01-0011</t>
  </si>
  <si>
    <t>REFRIGERACIÓN GANADO MAYOR</t>
  </si>
  <si>
    <t>4143-01-0012</t>
  </si>
  <si>
    <t>REFRIGERACIÓN PORCINO</t>
  </si>
  <si>
    <t>4143-01-0013</t>
  </si>
  <si>
    <t>INTRODUCCIÓN MAYOR CARNE OTROS LUGARES</t>
  </si>
  <si>
    <t>4143-01-0014</t>
  </si>
  <si>
    <t>INTRODUCCIÓN PORCINO CARNE OTROS LUGARES</t>
  </si>
  <si>
    <t>4143-01-0015</t>
  </si>
  <si>
    <t>INCINERACIÓN CARNE GANADO MAYOR</t>
  </si>
  <si>
    <t>4143-01-0016</t>
  </si>
  <si>
    <t>INCINERACIÓN CARNE GANADO MENOR</t>
  </si>
  <si>
    <t>4143-01-0017</t>
  </si>
  <si>
    <t xml:space="preserve">INSPECCIÓN DE PRODUCTOS CÁRNICOS </t>
  </si>
  <si>
    <t>4143-02</t>
  </si>
  <si>
    <t>REGISTRO CIVIL</t>
  </si>
  <si>
    <t>4143-02-0001</t>
  </si>
  <si>
    <t>ASENTAMIENTO REGISTRO DE NACIMIENTO</t>
  </si>
  <si>
    <t>4143-02-0002</t>
  </si>
  <si>
    <t>ASENTAMIENTO ACTAS DE DEFUNCIÓN</t>
  </si>
  <si>
    <t>4143-02-0003</t>
  </si>
  <si>
    <t>REGISTROS EXTEMPORANEOS</t>
  </si>
  <si>
    <t>4143-02-0004</t>
  </si>
  <si>
    <t>INSCRIPCIÓN DE ACTAS RELATIVAS AL ESTADO CIVIL DE LAS PERSONAS</t>
  </si>
  <si>
    <t>4143-02-0005</t>
  </si>
  <si>
    <t>EXPEDICIÓN DE ACTAS DE NACIMIENTO</t>
  </si>
  <si>
    <t>4143-02-0006</t>
  </si>
  <si>
    <t>EXPEDICIÓN DE ACTAS DE DEFUNCION</t>
  </si>
  <si>
    <t>4143-02-0007</t>
  </si>
  <si>
    <t>EXPEDICIÓN DE ACTAS DE MATRIMONIO</t>
  </si>
  <si>
    <t>4143-02-0008</t>
  </si>
  <si>
    <t>EXPEDICIÓN DE ACTAS DE DIVORCIO</t>
  </si>
  <si>
    <t>4143-02-0009</t>
  </si>
  <si>
    <t>SOLICITUD DE MATRIMONIO</t>
  </si>
  <si>
    <t>4143-02-0010</t>
  </si>
  <si>
    <t>CELEBRACIÓN DE MATRIMONIO  EDIFICIO</t>
  </si>
  <si>
    <t>4143-02-0011</t>
  </si>
  <si>
    <t>CELEBRACIÓN DE MATRIMONIO FUERA DE EDIFICIO</t>
  </si>
  <si>
    <t>4143-02-0012</t>
  </si>
  <si>
    <t>ANOTACIÓN MARGINAL</t>
  </si>
  <si>
    <t>4143-02-0013</t>
  </si>
  <si>
    <t>CONSTANCIA DE NO REGISTRO</t>
  </si>
  <si>
    <t>4143-02-0014</t>
  </si>
  <si>
    <t>CORRECCIÓN DE DATOS POR ERRORES  ACTAS</t>
  </si>
  <si>
    <t>4143-02-0015</t>
  </si>
  <si>
    <t>PLATICAS PRENUPCIALES</t>
  </si>
  <si>
    <t>4143-02-0016</t>
  </si>
  <si>
    <t>EXPEDICIÓN DE ACTAS INTERESTATALES</t>
  </si>
  <si>
    <t>4143-02-0017</t>
  </si>
  <si>
    <t>SOLICITUD DE DIVORCIO</t>
  </si>
  <si>
    <t>4143-02-0018</t>
  </si>
  <si>
    <t>LEVANTAMIENTO DE ACTA DE DIVORCIO</t>
  </si>
  <si>
    <t>4143-02-0019</t>
  </si>
  <si>
    <t>CELEBRACIÓN DE DILIGENCIA DE RATIFICACIÓN EN LA OFICINA DEL REGISTRO CIVIL</t>
  </si>
  <si>
    <t>4143-02-0020</t>
  </si>
  <si>
    <t>OFICIO DE REMISIÓN DE TRÁMITE</t>
  </si>
  <si>
    <t>4143-02-0021</t>
  </si>
  <si>
    <t>PUBLICACIÓN DE EXTRACTOS DE RESOLUCIÓN</t>
  </si>
  <si>
    <t>4143-03</t>
  </si>
  <si>
    <t>4143-03-0001</t>
  </si>
  <si>
    <t>INHUMACIÓN A PERPETUIDAD MENORES SIN GAVETA</t>
  </si>
  <si>
    <t>4143-03-0002</t>
  </si>
  <si>
    <t>INHUMACIÓN A PERPETUIDAD MENORES CON GAVETA</t>
  </si>
  <si>
    <t>4143-03-0003</t>
  </si>
  <si>
    <t>INHUMACIÓN A PERPETUIDAD ADULTOS SIN GAVETA</t>
  </si>
  <si>
    <t>4143-03-0004</t>
  </si>
  <si>
    <t>INHUMACIÓN A PERPETUIDAD ADULTOS CON GAVETA</t>
  </si>
  <si>
    <t>4143-03-0005</t>
  </si>
  <si>
    <t>INHUMACIÓN A PERPETUIDAD  COMUNIDAD RURAL</t>
  </si>
  <si>
    <t>4143-03-0006</t>
  </si>
  <si>
    <t>INHUMACIÓN  GAVETA SENCILLA  ÁREA VERDE</t>
  </si>
  <si>
    <t>4143-03-0007</t>
  </si>
  <si>
    <t>INHUMACIÓN  GAVETA VERTICAL MURAL</t>
  </si>
  <si>
    <t>4143-03-0008</t>
  </si>
  <si>
    <t>INHUMACIÓN  GAVETA DUPLEX  ÁREA VERDE</t>
  </si>
  <si>
    <t>4143-03-0009</t>
  </si>
  <si>
    <t>INHUMACIÓN  CON GAVETA PARVULOS ÁREA VERDE</t>
  </si>
  <si>
    <t>4143-03-0010</t>
  </si>
  <si>
    <t>INHUMACIÓN  CON GAVETA TAMAÑO EXTRAGRANDE ÁREA VERDE</t>
  </si>
  <si>
    <t>4143-03-0011</t>
  </si>
  <si>
    <t>INHUMACIÓN SOBRE FOSA SIN GAVETA PARA ADULTO</t>
  </si>
  <si>
    <t>4143-03-0012</t>
  </si>
  <si>
    <t>INHUMACIÓN SOBRE FOSA CON GAVETA PARA ADULTO</t>
  </si>
  <si>
    <t>4143-03-0013</t>
  </si>
  <si>
    <t>INHUMACIÓN  FOSA  TIERRA</t>
  </si>
  <si>
    <t>4143-03-0014</t>
  </si>
  <si>
    <t>DEPOSITO DE CENIZAS  GAVETA</t>
  </si>
  <si>
    <t>4143-03-0015</t>
  </si>
  <si>
    <t>DEPOSITO DE CENIZAS SIN GAVETA</t>
  </si>
  <si>
    <t>4143-03-0016</t>
  </si>
  <si>
    <t>EXHUMACIÓN</t>
  </si>
  <si>
    <t>4143-03-0017</t>
  </si>
  <si>
    <t>REINHUMACIONES</t>
  </si>
  <si>
    <t>4143-03-0018</t>
  </si>
  <si>
    <t>SERVICIO FUERA DE HORARIO</t>
  </si>
  <si>
    <t>4143-04</t>
  </si>
  <si>
    <t>CERTIFICACIONES Y LEGALIZACIONES</t>
  </si>
  <si>
    <t>4143-04-0001</t>
  </si>
  <si>
    <t>CERTIFICACIÓN EN FORMAS IMPRESAS P/ TRAMITES ADMVOS</t>
  </si>
  <si>
    <t>4143-04-0002</t>
  </si>
  <si>
    <t xml:space="preserve">IDENTIFICACIÓN DE PERSONAS </t>
  </si>
  <si>
    <t>4143-04-0003</t>
  </si>
  <si>
    <t xml:space="preserve">COPIAS CERTIFICADAS DE ACTAS DE CABILDO </t>
  </si>
  <si>
    <t>4143-04-0004</t>
  </si>
  <si>
    <t>CONSTANCIA DE CARÁCTER ADMINISTRATIVO</t>
  </si>
  <si>
    <t>4143-04-0005</t>
  </si>
  <si>
    <t>CONSTANCIA DE DOCUMENTOS DE ARCHIVOS MUNICIPALES</t>
  </si>
  <si>
    <t>4143-04-0006</t>
  </si>
  <si>
    <t>CERTIFICACIÓN DE NO ADEUDO AL MUNICIPIO</t>
  </si>
  <si>
    <t>4143-04-0007</t>
  </si>
  <si>
    <t xml:space="preserve">CERTIFICACIÓN  EXPEDIDA POR PROTECCIÓN CIVIL </t>
  </si>
  <si>
    <t>4143-04-0008</t>
  </si>
  <si>
    <t xml:space="preserve">CERTIFICACIÓN  EXPEDIDA POR ECOLOGÍA Y MEDIO AMBIENTE </t>
  </si>
  <si>
    <t>4143-04-0009</t>
  </si>
  <si>
    <t xml:space="preserve">REPRODUCCIÓN DE INFORMACIÓN PÚBLICA </t>
  </si>
  <si>
    <t>4143-04-0010</t>
  </si>
  <si>
    <t>LEGALIZACION DE FIRMAS POR JUEZ COMUNITARIO</t>
  </si>
  <si>
    <t>4143-04-0011</t>
  </si>
  <si>
    <t>LEGALIZACION DE FIRMAS EN PLANO CATASTRAL</t>
  </si>
  <si>
    <t>4143-04-0012</t>
  </si>
  <si>
    <t>CERTIFICACION DE PLANOS</t>
  </si>
  <si>
    <t>4143-04-0013</t>
  </si>
  <si>
    <t>CERTIFICACION INTERESTATAL</t>
  </si>
  <si>
    <t>4143-05</t>
  </si>
  <si>
    <t>SERVICIO DE LIMPIA, RECOLECCIÓN, TRASLADO, TRATAMIENTO  Y DISPOSICIÓN FINAL  DE RESIDUOS SÓLIDOS</t>
  </si>
  <si>
    <t>4143-05-0001</t>
  </si>
  <si>
    <t>SERVICIO DE ASEO PUBLICO (SAP)</t>
  </si>
  <si>
    <t>4143-05-0002</t>
  </si>
  <si>
    <t>SERVICIO DE RECOLECCION DE BASURA (CONV)</t>
  </si>
  <si>
    <t>4143-05-0003</t>
  </si>
  <si>
    <t>SERVICIO DE LIMPIA CALLEJONEADAS</t>
  </si>
  <si>
    <t>4143-05-0004</t>
  </si>
  <si>
    <t>SERVICIO DE LIMPIA  EVENTOS SOCIALES Y CULTURALES</t>
  </si>
  <si>
    <t>4143-05-0005</t>
  </si>
  <si>
    <t>USO DE RELLENO SANITARIO</t>
  </si>
  <si>
    <t>4143-06</t>
  </si>
  <si>
    <t>SERVICIO PÚBLICO DE ALUMBRADO</t>
  </si>
  <si>
    <t>4143-06-0001</t>
  </si>
  <si>
    <t>SERVICIO PÚBLICO DE ALUMBRADO (DAP)</t>
  </si>
  <si>
    <t>4143-07</t>
  </si>
  <si>
    <t>SERVICIOS SOBRE BIENES INMUEBLES</t>
  </si>
  <si>
    <t>4143-07-0001</t>
  </si>
  <si>
    <t>LEVANTAMIENTO O DESLINDE TOPOGRÁFICO</t>
  </si>
  <si>
    <t>4143-07-0002</t>
  </si>
  <si>
    <t>ELABORACIÓN DE PLANOS</t>
  </si>
  <si>
    <t>4143-07-0003</t>
  </si>
  <si>
    <t>AVALÚOS</t>
  </si>
  <si>
    <t>4143-07-0004</t>
  </si>
  <si>
    <t xml:space="preserve">AUTORIZACIÓN DE DIVISIONES Y FUSIONES DE PREDIOS </t>
  </si>
  <si>
    <t>4143-07-0005</t>
  </si>
  <si>
    <t xml:space="preserve">AUTORIZACIÓN DE ALINEAMIENTOS </t>
  </si>
  <si>
    <t>4143-07-0006</t>
  </si>
  <si>
    <t>ACTAS DE DESLINDE</t>
  </si>
  <si>
    <t>4143-07-0007</t>
  </si>
  <si>
    <t>ASIGNACIÓN DE CEDULA Y/O CLAVE CATASTRAL</t>
  </si>
  <si>
    <t>4143-07-0008</t>
  </si>
  <si>
    <t xml:space="preserve">EXPEDICIÓN DE NÚMERO OFICIAL </t>
  </si>
  <si>
    <t>4143-07-0009</t>
  </si>
  <si>
    <t>DICTÁMENES PARA USO DE SUELO</t>
  </si>
  <si>
    <t>4143-08</t>
  </si>
  <si>
    <t>DESARROLLO URBANO</t>
  </si>
  <si>
    <t>4143-08-0001</t>
  </si>
  <si>
    <t>LOTIFICACIÓN</t>
  </si>
  <si>
    <t>4143-08-0002</t>
  </si>
  <si>
    <t>RELOTIFICACIÓN</t>
  </si>
  <si>
    <t>4143-08-0003</t>
  </si>
  <si>
    <t>FUSIONES, SUBDIVISIONES Y DESMEMBRACION</t>
  </si>
  <si>
    <t>4143-08-0004</t>
  </si>
  <si>
    <t>REGISTRO DE PROP.  CONDOMINIO</t>
  </si>
  <si>
    <t>4143-08-0005</t>
  </si>
  <si>
    <t>AUTORIZACIÓN DE FRACCIONAMIENTO</t>
  </si>
  <si>
    <t>4143-08-0006</t>
  </si>
  <si>
    <t>TRAZO Y LOCALIZACIÓN DE TERRENO</t>
  </si>
  <si>
    <t>4143-09</t>
  </si>
  <si>
    <t>LICENCIAS DE CONSTRUCCIÓN</t>
  </si>
  <si>
    <t>4143-09-0001</t>
  </si>
  <si>
    <t>PERMISOS PARA CONSTRUCCIÓN</t>
  </si>
  <si>
    <t>4143-09-0002</t>
  </si>
  <si>
    <t>PRORROGA PARA TERMINACIÓN DE OBRA</t>
  </si>
  <si>
    <t>4143-09-0003</t>
  </si>
  <si>
    <t>CONSTANCIAS DE COMPATIBILIDAD URBANA</t>
  </si>
  <si>
    <t>4143-09-0004</t>
  </si>
  <si>
    <t>LICENCIA AMBIENTAL</t>
  </si>
  <si>
    <t>4143-09-0005</t>
  </si>
  <si>
    <t>CONSTANCIA DE TERMINACIÓN DE OBRA</t>
  </si>
  <si>
    <t>4143-09-0006</t>
  </si>
  <si>
    <t>PERMISO PARA MOVIMIENTO DE ESCOMBRO</t>
  </si>
  <si>
    <t>4143-09-0007</t>
  </si>
  <si>
    <t>CONSTANCIA DE SEGURIDAD ESTRUCTURAL</t>
  </si>
  <si>
    <t>4143-09-0008</t>
  </si>
  <si>
    <t>CONSTANCIA DE AUTOCONSTRUCCIÓN</t>
  </si>
  <si>
    <t>4143-09-0009</t>
  </si>
  <si>
    <t>PERMISO PARA ROMPER PAVIMENTO</t>
  </si>
  <si>
    <t>4143-10</t>
  </si>
  <si>
    <t>BEBIDAS ALCOHÓLICAS SUPERIOR A 10 GRADOS</t>
  </si>
  <si>
    <t>4143-10-0001</t>
  </si>
  <si>
    <t>INICIACIÓN - EXPEDICIÓN DE LICENCIA</t>
  </si>
  <si>
    <t>4143-10-0002</t>
  </si>
  <si>
    <t>AÑO POSTERIOR - RENOVACIÓN</t>
  </si>
  <si>
    <t>4143-10-0003</t>
  </si>
  <si>
    <t>TRANSFERENCIA DE LICENCIA</t>
  </si>
  <si>
    <t>4143-10-0004</t>
  </si>
  <si>
    <t>CAMBIO DE GIRO</t>
  </si>
  <si>
    <t>4143-10-0005</t>
  </si>
  <si>
    <t>CAMBIO DE DOMICILIO</t>
  </si>
  <si>
    <t>4143-10-0006</t>
  </si>
  <si>
    <t>PERMISO EVENTUAL</t>
  </si>
  <si>
    <t>4143-10-0007</t>
  </si>
  <si>
    <t>AMPLIACIÓN ALCOHOLES</t>
  </si>
  <si>
    <t>4143-10-0008</t>
  </si>
  <si>
    <t>VERIFICACIÓN ALCOHOLES</t>
  </si>
  <si>
    <t>4143-11</t>
  </si>
  <si>
    <t>BEBIDAS ALCOHOL ETÍLICO</t>
  </si>
  <si>
    <t>4143-11-0001</t>
  </si>
  <si>
    <t>4143-11-0002</t>
  </si>
  <si>
    <t>4143-11-0003</t>
  </si>
  <si>
    <t>4143-11-0004</t>
  </si>
  <si>
    <t>4143-11-0005</t>
  </si>
  <si>
    <t>4143-11-0006</t>
  </si>
  <si>
    <t>4143-11-0007</t>
  </si>
  <si>
    <t>4143-11-0008</t>
  </si>
  <si>
    <t>4143-12</t>
  </si>
  <si>
    <t>BEBIDAS ALCOHÓLICAS INFERIOR A 10 GRADOS</t>
  </si>
  <si>
    <t>4143-12-0001</t>
  </si>
  <si>
    <t>4143-12-0002</t>
  </si>
  <si>
    <t>4143-12-0003</t>
  </si>
  <si>
    <t>4143-12-0004</t>
  </si>
  <si>
    <t>4143-12-0005</t>
  </si>
  <si>
    <t>4143-12-0006</t>
  </si>
  <si>
    <t>4143-12-0007</t>
  </si>
  <si>
    <t>4143-12-0008</t>
  </si>
  <si>
    <t>4143-13</t>
  </si>
  <si>
    <t>PADRÓN MUNICIPAL DE COMERCIO Y SERVICIOS</t>
  </si>
  <si>
    <t>4143-13-0001</t>
  </si>
  <si>
    <t>INSCRIPCIÓN PADRÓN MUNICIPAL DE COMERCIO Y SERVICIOS</t>
  </si>
  <si>
    <t>4143-13-0002</t>
  </si>
  <si>
    <t>RENOVACIÓN PADRÓN MUNICIPAL DE COMERCIO Y SERVICIOS</t>
  </si>
  <si>
    <t>4143-14</t>
  </si>
  <si>
    <t>PADRÓN DE PROVEEDORES Y CONTRATISTAS</t>
  </si>
  <si>
    <t>4143-14-0001</t>
  </si>
  <si>
    <t>INSCIPCIÓN  DE PROVEEDORES Y CONTRATISTAS</t>
  </si>
  <si>
    <t>4143-14-0002</t>
  </si>
  <si>
    <t>RENOVACIÓN  DE PROVEEDORES Y CONTRATISTAS</t>
  </si>
  <si>
    <t>4143-15</t>
  </si>
  <si>
    <t xml:space="preserve">PROTECCIÓN CIVIL </t>
  </si>
  <si>
    <t>4143-15-0001</t>
  </si>
  <si>
    <t xml:space="preserve">VISITAS DE INSPECCIÓN Y VERIFICACIÓN </t>
  </si>
  <si>
    <t>4143-16</t>
  </si>
  <si>
    <t>ECOLOGÍA Y MEDIO AMBIENTE</t>
  </si>
  <si>
    <t>4143-16-0001</t>
  </si>
  <si>
    <t>LICENCIAS DE IMPACTO AMBIENTAL</t>
  </si>
  <si>
    <t>4143-16-0002</t>
  </si>
  <si>
    <t>4143-17</t>
  </si>
  <si>
    <t xml:space="preserve">AGUA POTABLE </t>
  </si>
  <si>
    <t>4143-17-01</t>
  </si>
  <si>
    <t>SERVICIO DE AGUA POTABLE</t>
  </si>
  <si>
    <t>4143-17-01-01</t>
  </si>
  <si>
    <t>CONSUMO TASA 0%</t>
  </si>
  <si>
    <t>4143-17-01-02</t>
  </si>
  <si>
    <t>CONSUMO TASA 16%</t>
  </si>
  <si>
    <t>4143-17-01-03</t>
  </si>
  <si>
    <t xml:space="preserve">CONTRATOS </t>
  </si>
  <si>
    <t>4143-17-01-04</t>
  </si>
  <si>
    <t>MEDIDORES</t>
  </si>
  <si>
    <t>4143-17-01-05</t>
  </si>
  <si>
    <t>VÁLVULAS</t>
  </si>
  <si>
    <t>4143-17-01-06</t>
  </si>
  <si>
    <t>MATERIAL DE INSTALACIÓN</t>
  </si>
  <si>
    <t>4143-17-01-07</t>
  </si>
  <si>
    <t>DERECHO DE INCORPORACIÓN A RED DE AGUA POTABLE</t>
  </si>
  <si>
    <t>4143-17-01-08</t>
  </si>
  <si>
    <t>DERECHO DE INCORPORACIÓN DE FRACCIONAMIENTOS A RED DE AGUA POTABLE</t>
  </si>
  <si>
    <t>4143-17-01-09</t>
  </si>
  <si>
    <t>RECONEXIONES</t>
  </si>
  <si>
    <t>4143-17-01-10</t>
  </si>
  <si>
    <t>CAMBIO DE NOMBRE DE CONTRATO</t>
  </si>
  <si>
    <t>4143-17-01-11</t>
  </si>
  <si>
    <t>BAJA TEMPORAL</t>
  </si>
  <si>
    <t>4143-17-01-12</t>
  </si>
  <si>
    <t>MANO DE OBRA DE INSTALACIÓN</t>
  </si>
  <si>
    <t>4143-17-01-13</t>
  </si>
  <si>
    <t>REZAGO TASA 0%</t>
  </si>
  <si>
    <t>4143-17-02</t>
  </si>
  <si>
    <t>SERVICIO DE DRENAJE Y ALCANTARILLADO</t>
  </si>
  <si>
    <t>4143-17-02-01</t>
  </si>
  <si>
    <t>CUOTA POR DESCARGA</t>
  </si>
  <si>
    <t>4143-17-02-02</t>
  </si>
  <si>
    <t>4143-17-02-03</t>
  </si>
  <si>
    <t>DESASOLVE</t>
  </si>
  <si>
    <t>4143-17-02-04</t>
  </si>
  <si>
    <t>4143-17-03</t>
  </si>
  <si>
    <t>SANEAMIENTO</t>
  </si>
  <si>
    <t>4143-17-03-01</t>
  </si>
  <si>
    <t>CUOTA POR SANEAMIENTO</t>
  </si>
  <si>
    <t>4143-17-04</t>
  </si>
  <si>
    <t xml:space="preserve">OTROS </t>
  </si>
  <si>
    <t>4143-17-04-01</t>
  </si>
  <si>
    <t>FACTIBILIDAD DE SERVICIOS</t>
  </si>
  <si>
    <t>4143-17-04-02</t>
  </si>
  <si>
    <t>AGUA TRATADA</t>
  </si>
  <si>
    <t>4143-17-04-03</t>
  </si>
  <si>
    <t>CUOTA PARA PAGO DE DERECHOS DE EXTRACCIÓN</t>
  </si>
  <si>
    <t>4143-17-04-04</t>
  </si>
  <si>
    <t>CUOTA PARA MANTENIMIENTO DE RED</t>
  </si>
  <si>
    <t>4143-17-04-05</t>
  </si>
  <si>
    <t>CONSTANCIAS</t>
  </si>
  <si>
    <t>4143-17-04-06</t>
  </si>
  <si>
    <t>REPOSICIÓN DE RECIBO</t>
  </si>
  <si>
    <t>4143-17-04-08</t>
  </si>
  <si>
    <t>SUMINISTRO DE AGUA  PIPA</t>
  </si>
  <si>
    <t>4143-17-04-10</t>
  </si>
  <si>
    <t>4144</t>
  </si>
  <si>
    <t>ACCESORIOS DE DERECHOS</t>
  </si>
  <si>
    <t>4144-01</t>
  </si>
  <si>
    <t>4144-02</t>
  </si>
  <si>
    <t>4144-03</t>
  </si>
  <si>
    <t>4144-04</t>
  </si>
  <si>
    <t>DERECHOS NO COMPRENDIDOS EN LA LEY DE INGRESOS VIGENTE, CAUSADOS EN EJERCICIOS FISCALES ANTERIORES PENDIENTES DE LIQUIDACIÓN O PAGO</t>
  </si>
  <si>
    <t>4145-01</t>
  </si>
  <si>
    <t>DERECHOS  NO COMPRENDIDOS EN LA LEY DE INGRESOS VIGENTE, CAUSADOS EN EJERCICIOS FISCALES ANTERIORES PENDIENTES DE LIQUIDACIÓN O PAGO</t>
  </si>
  <si>
    <t>4149</t>
  </si>
  <si>
    <t>OTROS DERECHOS</t>
  </si>
  <si>
    <t>4149-01</t>
  </si>
  <si>
    <t>PERMISOS PARA FESTEJOS</t>
  </si>
  <si>
    <t>4149-02</t>
  </si>
  <si>
    <t xml:space="preserve">PERMISOS PARA CIERRE DE CALLE </t>
  </si>
  <si>
    <t>4149-03</t>
  </si>
  <si>
    <t>FIERRO DE HERRAR</t>
  </si>
  <si>
    <t>4149-04</t>
  </si>
  <si>
    <t>RENOVACIÓN DE FIERRO DE HERRAR</t>
  </si>
  <si>
    <t>4149-05</t>
  </si>
  <si>
    <t>MODIFICACIÓN DE FIERRO DE HERRAR</t>
  </si>
  <si>
    <t>4149-06</t>
  </si>
  <si>
    <t>SEÑAL DE SANGRE</t>
  </si>
  <si>
    <t>4149-07</t>
  </si>
  <si>
    <t>ANUNCIOS Y PROPAGANDA</t>
  </si>
  <si>
    <t>4149-07-0001</t>
  </si>
  <si>
    <t>ANUNCIOS  BARDAS Y FACHADAS</t>
  </si>
  <si>
    <t>4149-07-0002</t>
  </si>
  <si>
    <t>ANUNCIOS PANORAMICOS</t>
  </si>
  <si>
    <t>4149-07-0003</t>
  </si>
  <si>
    <t>ANUNCIOS FIJOS</t>
  </si>
  <si>
    <t>4149-07-0004</t>
  </si>
  <si>
    <t>VOLANTES DE MANO</t>
  </si>
  <si>
    <t>4149-07-0005</t>
  </si>
  <si>
    <t>VALLAS O MAMPARAS</t>
  </si>
  <si>
    <t>4149-07-0006</t>
  </si>
  <si>
    <t>CARTELERAS</t>
  </si>
  <si>
    <t>4149-07-0007</t>
  </si>
  <si>
    <t>SONIDO</t>
  </si>
  <si>
    <t>4149-07-0008</t>
  </si>
  <si>
    <t>ANUNCIOS  TRANSPORTES</t>
  </si>
  <si>
    <t>4149-07-0009</t>
  </si>
  <si>
    <t>ANUNCIOS  PANTALLA ELECTRÓNICA</t>
  </si>
  <si>
    <t>4149-07-0010</t>
  </si>
  <si>
    <t>ANUNCIO LUMINOSO</t>
  </si>
  <si>
    <t>4149-07-0011</t>
  </si>
  <si>
    <t>PROPAGANDA EN CASETAS TELEFÓNICAS</t>
  </si>
  <si>
    <t>4149-07-0012</t>
  </si>
  <si>
    <t>PERIFONEO</t>
  </si>
  <si>
    <t>4149-07-0013</t>
  </si>
  <si>
    <t>MANTA PUBLICITARIA</t>
  </si>
  <si>
    <t>4150</t>
  </si>
  <si>
    <t xml:space="preserve">PRODUCTOS </t>
  </si>
  <si>
    <t>4151</t>
  </si>
  <si>
    <t>4151-01</t>
  </si>
  <si>
    <t xml:space="preserve">ARRENDAMIENTO </t>
  </si>
  <si>
    <t>4151-01-0001</t>
  </si>
  <si>
    <t>ARRENDAMIENTO DE BIENES MUEBLES</t>
  </si>
  <si>
    <t>4151-01-0002</t>
  </si>
  <si>
    <t>ARRENDAMIENTO DE BIENES IMUEBLES</t>
  </si>
  <si>
    <t>4151-02</t>
  </si>
  <si>
    <t>USO DE BIENES</t>
  </si>
  <si>
    <t>4151-02-0001</t>
  </si>
  <si>
    <t>SANITARIOS</t>
  </si>
  <si>
    <t>4151-02-0002</t>
  </si>
  <si>
    <t>ESTACIONAMIENTOS</t>
  </si>
  <si>
    <t>4151-03</t>
  </si>
  <si>
    <t>ALBERCA OLIMPICA</t>
  </si>
  <si>
    <t>4151-03-0001</t>
  </si>
  <si>
    <t>CUOTAS DE INCRIPCIÓN ALBERCA</t>
  </si>
  <si>
    <t>4151-03-0002</t>
  </si>
  <si>
    <t>CREDENCIAL Y REPOSICIÓN ALBERCA</t>
  </si>
  <si>
    <t>4151-03-0003</t>
  </si>
  <si>
    <t>COSTO ANUAL MENSUALIDADES</t>
  </si>
  <si>
    <t>4151-03-0004</t>
  </si>
  <si>
    <t>SEGURO DE VIDA USUARIOS ALBERCA</t>
  </si>
  <si>
    <t>4151-03-0005</t>
  </si>
  <si>
    <t>CAMBIO DE HORARIO DE ALBERCA</t>
  </si>
  <si>
    <t>4151-03-0006</t>
  </si>
  <si>
    <t>ARRENDAMIENTO DE ALBERCA OLÍMPICA</t>
  </si>
  <si>
    <t>4151-04</t>
  </si>
  <si>
    <t>OTROS PRODUCTOS</t>
  </si>
  <si>
    <t>4151-04-0001</t>
  </si>
  <si>
    <t>INGRESOS POR COPIAS</t>
  </si>
  <si>
    <t>4151-04-0002</t>
  </si>
  <si>
    <t>INGRESOS POR DIGITALIZACIÓN DE DOCUMENTOS</t>
  </si>
  <si>
    <t>4151-05</t>
  </si>
  <si>
    <t>RENDIMIENTOS FINANCIEROS DE CUENTAS BANCARIAS</t>
  </si>
  <si>
    <t>4151-05-0001</t>
  </si>
  <si>
    <t>CUENTA BANCARIA XX</t>
  </si>
  <si>
    <t>PRODUCTOS NO COMPRENDIDOS EN LA LEY DE INGRESOS VIGENTE, CAUSADOS EN EJERCICIOS FISCALES ANTERIORES PENDIENTES DE LIQUIDACIÓN O PAGO</t>
  </si>
  <si>
    <t>4154-01</t>
  </si>
  <si>
    <t>4160</t>
  </si>
  <si>
    <t xml:space="preserve">APROVECHAMIENTOS </t>
  </si>
  <si>
    <t>4162</t>
  </si>
  <si>
    <t>MULTAS</t>
  </si>
  <si>
    <t>4162-01</t>
  </si>
  <si>
    <t>INFRACCIONES AL BANDO DE POLICÍA Y BUEN GOBIERNO</t>
  </si>
  <si>
    <t>4162-02</t>
  </si>
  <si>
    <t>POR VIOLAR REGLAMENTOS MUNICIPALES</t>
  </si>
  <si>
    <t>4162-03</t>
  </si>
  <si>
    <t>MULTAS PROCEDIMIENTOS LEGALES</t>
  </si>
  <si>
    <t>4162-04</t>
  </si>
  <si>
    <t>MULTAS ADMINISTRATIVAS DERIVADAS DE IMPUESTOS</t>
  </si>
  <si>
    <t>4162-05</t>
  </si>
  <si>
    <t>MULTAS ADMINISTRATIVASDERIVADAS DE DERECHOS</t>
  </si>
  <si>
    <t>APROVECHAMIENTOS NO COMPRENDIDOS EN LA LEY DE INGRESOS VIGENTE, CAUSADOS EN EJERCICIOS FISCALES ANTERIORES PENDIENTES DE LIQUIDACIÓN O PAGO</t>
  </si>
  <si>
    <t>4166-01</t>
  </si>
  <si>
    <t>ACCESORIOS DE APROVECHAMIENTOS</t>
  </si>
  <si>
    <t>4168-01</t>
  </si>
  <si>
    <t>4169</t>
  </si>
  <si>
    <t>OTROS APROVECHAMIENTOS</t>
  </si>
  <si>
    <t>4169-01</t>
  </si>
  <si>
    <t>INGRESOS POR FESTIVIDAD</t>
  </si>
  <si>
    <t>4169-02</t>
  </si>
  <si>
    <t>INDEMNIZACIONES</t>
  </si>
  <si>
    <t>4169-03</t>
  </si>
  <si>
    <t>REINTEGROS</t>
  </si>
  <si>
    <t>4169-04</t>
  </si>
  <si>
    <t>RELACIONES EXTERIORES</t>
  </si>
  <si>
    <t>4169-05</t>
  </si>
  <si>
    <t>4169-06</t>
  </si>
  <si>
    <t xml:space="preserve">PLANTA PURIFICADORA - AGUA </t>
  </si>
  <si>
    <t>4169-07</t>
  </si>
  <si>
    <t>MATERIALES PETREOS</t>
  </si>
  <si>
    <t>4169-08</t>
  </si>
  <si>
    <t>4169-09</t>
  </si>
  <si>
    <t>SERVICIO DE TRASLADO DE PERSONAS</t>
  </si>
  <si>
    <t>4169-10</t>
  </si>
  <si>
    <t>CONSTRUCCIÓN DE GAVETA</t>
  </si>
  <si>
    <t>4169-11</t>
  </si>
  <si>
    <t>CONSTRUCCIÓN  MONUMENTO LADRILLO O CONCRETO</t>
  </si>
  <si>
    <t>4169-12</t>
  </si>
  <si>
    <t>CONSTRUCCIÓN  MONUMENTO CANTERA</t>
  </si>
  <si>
    <t>4169-13</t>
  </si>
  <si>
    <t>CONSTRUCCIÓN  MONUMENTO DE GRANITO</t>
  </si>
  <si>
    <t>4169-14</t>
  </si>
  <si>
    <t>CONSTRUCCIÓN  MONUMENTO MAT. NO ESP</t>
  </si>
  <si>
    <t>4169-15</t>
  </si>
  <si>
    <t>APORTACIÓN DE BENEFICIARIOS</t>
  </si>
  <si>
    <t>4169-15-0001</t>
  </si>
  <si>
    <t>APORTACIÓN DE BENEFICIARIOS-OBRAS</t>
  </si>
  <si>
    <t>4169-15-0002</t>
  </si>
  <si>
    <t>APORTACIÓN DE BENEFICIARIOS-ACCIONES</t>
  </si>
  <si>
    <t>4169-16</t>
  </si>
  <si>
    <t>CENTRO DE CONTROL CANINO</t>
  </si>
  <si>
    <t>4169-16-0001</t>
  </si>
  <si>
    <t>ESTERILIZACIONES</t>
  </si>
  <si>
    <t>4169-16-0002</t>
  </si>
  <si>
    <t>DESPARASITACIONES</t>
  </si>
  <si>
    <t>4169-16-0003</t>
  </si>
  <si>
    <t>CASTRACIONES</t>
  </si>
  <si>
    <t>4169-16-0004</t>
  </si>
  <si>
    <t>CIRUGIAS</t>
  </si>
  <si>
    <t>4169-16-0005</t>
  </si>
  <si>
    <t>ADMINISTRACIÓN DE MEDICAMENTOS</t>
  </si>
  <si>
    <t>4169-16-0006</t>
  </si>
  <si>
    <t>SACRIFICIO</t>
  </si>
  <si>
    <t>4169-16-0007</t>
  </si>
  <si>
    <t>CONSULTA VETERINARIA</t>
  </si>
  <si>
    <t>4169-16-0008</t>
  </si>
  <si>
    <t>CAPTURA Y COSTO DE ALIMENTO DEL PERRO</t>
  </si>
  <si>
    <t>4169-17</t>
  </si>
  <si>
    <t>SEGURIDAD PÚBLICA</t>
  </si>
  <si>
    <t>4169-17-0001</t>
  </si>
  <si>
    <t>SERVICIOS DE SEGURIDAD</t>
  </si>
  <si>
    <t>4169-17-0002</t>
  </si>
  <si>
    <t>AMPLIACIÓN PARA SEGURIDAD</t>
  </si>
  <si>
    <t>4169-17-0003</t>
  </si>
  <si>
    <t>SERVICIOS DE SEGURIDAD PARA FESTEJOS</t>
  </si>
  <si>
    <t>4169-18</t>
  </si>
  <si>
    <t>DIF MUNICIPAL</t>
  </si>
  <si>
    <t>4169-18-01</t>
  </si>
  <si>
    <t xml:space="preserve">CUOTAS DE RECUPERACIÓN – PROGRAMAS  DIF ESTATAL </t>
  </si>
  <si>
    <t>4169-18-01-01</t>
  </si>
  <si>
    <t>DESPENSAS</t>
  </si>
  <si>
    <t>4169-18-01-02</t>
  </si>
  <si>
    <t>CANASTAS</t>
  </si>
  <si>
    <t>4169-18-01-03</t>
  </si>
  <si>
    <t>DESAYUNOS</t>
  </si>
  <si>
    <t>4169-18-02</t>
  </si>
  <si>
    <t>CUOTAS DE RECUPERACIÓN – PROGRAMA LICONSA</t>
  </si>
  <si>
    <t>4169-18-02-01</t>
  </si>
  <si>
    <t>4169-18-02-02</t>
  </si>
  <si>
    <t>4169-18-02-03</t>
  </si>
  <si>
    <t>4169-18-03</t>
  </si>
  <si>
    <t>CUOTAS DE RECUPERACIÓN – COCINA POPULAR</t>
  </si>
  <si>
    <t>4169-18-03-01</t>
  </si>
  <si>
    <t>ALIMENTOS</t>
  </si>
  <si>
    <t>4169-18-04</t>
  </si>
  <si>
    <t xml:space="preserve">CUOTAS DE RECUPERACIÓN - SERVICIOS/CURSOS </t>
  </si>
  <si>
    <t>4169-18-04-01</t>
  </si>
  <si>
    <t>CURSOS DE CAPACITACIÓN</t>
  </si>
  <si>
    <t>4169-18-04-02</t>
  </si>
  <si>
    <t>CURSOS DE ACTIVIDADES RECREATIVAS</t>
  </si>
  <si>
    <t>4169-18-04-03</t>
  </si>
  <si>
    <t xml:space="preserve">SERVICIOS QUE BRINDA LA UBR - UNIDAD BÁSICA DE REHABILITACIÓN </t>
  </si>
  <si>
    <t>4169-18-04-04</t>
  </si>
  <si>
    <t>4169-18-04-05</t>
  </si>
  <si>
    <t xml:space="preserve">SERVICIOS MÉDICOS </t>
  </si>
  <si>
    <t>4169-18-04-06</t>
  </si>
  <si>
    <t>ASILO</t>
  </si>
  <si>
    <t>4169-19</t>
  </si>
  <si>
    <t>CASA DE CULTURA - SERVICIOS/CURSOS</t>
  </si>
  <si>
    <t>4169-19-01</t>
  </si>
  <si>
    <t>4169-19-02</t>
  </si>
  <si>
    <t>4169-20</t>
  </si>
  <si>
    <t>OTROS</t>
  </si>
  <si>
    <t>4169-20-0001</t>
  </si>
  <si>
    <t>RECUPERACIÓN DE CRÉDITOS FISCALES</t>
  </si>
  <si>
    <t>4169-20-0002</t>
  </si>
  <si>
    <t>RECUPERACIÓN POR DAÑOS</t>
  </si>
  <si>
    <t>4169-20-0003</t>
  </si>
  <si>
    <t>APORTACIÓN PARA UBR</t>
  </si>
  <si>
    <t>4169-20-0004</t>
  </si>
  <si>
    <t>LOSETA PARA CRIPTAS</t>
  </si>
  <si>
    <t>4170</t>
  </si>
  <si>
    <t>INGRESOS POR VENTA DE BIENES Y PRESTACIÓN DE SERVICIOS</t>
  </si>
  <si>
    <t>4171</t>
  </si>
  <si>
    <t>INGRESOS POR VENTA DE BIENES Y PRESTACIÓN DE SERVICIOS DE INSTITUCIONES PÚBLICAS DE SEGURIDAD SOCIAL</t>
  </si>
  <si>
    <t>INGRESOS POR VENTA DE BIENES Y PRESTACIÓN DE SERVICIOS DE EMPRESAS PRODUCTIVAS DEL ESTADO</t>
  </si>
  <si>
    <t>4173</t>
  </si>
  <si>
    <t>INGRESOS POR VENTA DE BIENES Y PRESTACIÓN DE SERVICIOS DE ENTIDADES PARAESTATALES Y FIDEICOMISOS NO EMPRESARIALES Y NO FINANCIEROS</t>
  </si>
  <si>
    <t>73-01</t>
  </si>
  <si>
    <t>4173-1-01</t>
  </si>
  <si>
    <t>AGUA POTABLE - VENTA DE BIENES</t>
  </si>
  <si>
    <t>4173-1-01-01</t>
  </si>
  <si>
    <t>4173-1-01-02</t>
  </si>
  <si>
    <t>4173-1-01-03</t>
  </si>
  <si>
    <t>4173-1-02</t>
  </si>
  <si>
    <t>DRENAJE Y ALCANTARILLADO - VENTA DE BIENES</t>
  </si>
  <si>
    <t>4173-1-02-01</t>
  </si>
  <si>
    <t>4173-1-03</t>
  </si>
  <si>
    <t>PLANTA PURIFICADORA - VENTA DE BIENES</t>
  </si>
  <si>
    <t>4173-1-03-01</t>
  </si>
  <si>
    <t>AGUA EMBOTELLADA</t>
  </si>
  <si>
    <t>4173-1-03-02</t>
  </si>
  <si>
    <t>HIELO</t>
  </si>
  <si>
    <t>4173-1-03-03</t>
  </si>
  <si>
    <t>GARRAFONES</t>
  </si>
  <si>
    <t>73-02</t>
  </si>
  <si>
    <t>4173-2-01</t>
  </si>
  <si>
    <t>AGUA POTABLE - SERVICIOS</t>
  </si>
  <si>
    <t>4173-2-01-01</t>
  </si>
  <si>
    <t>4173-2-01-02</t>
  </si>
  <si>
    <t>4173-2-01-03</t>
  </si>
  <si>
    <t>4173-2-01-04</t>
  </si>
  <si>
    <t>4173-2-01-05</t>
  </si>
  <si>
    <t>4173-2-01-06</t>
  </si>
  <si>
    <t>4173-2-01-07</t>
  </si>
  <si>
    <t>4173-2-01-08</t>
  </si>
  <si>
    <t>4173-2-01-09</t>
  </si>
  <si>
    <t>4173-2-01-10</t>
  </si>
  <si>
    <t>4173-2-01-11</t>
  </si>
  <si>
    <t>4173-2-01-12</t>
  </si>
  <si>
    <t>EXTRACCIÓN</t>
  </si>
  <si>
    <t>4173-2-01-13</t>
  </si>
  <si>
    <t>4173-2-01-14</t>
  </si>
  <si>
    <t>4173-2-01-15</t>
  </si>
  <si>
    <t>4173-2-01-16</t>
  </si>
  <si>
    <t>MULTAS ADMINISTRATIVAS</t>
  </si>
  <si>
    <t>4173-2-01-17</t>
  </si>
  <si>
    <t>4173-2-01-18</t>
  </si>
  <si>
    <t>GASTOS DE COBRANZA</t>
  </si>
  <si>
    <t>4173-2-01-19</t>
  </si>
  <si>
    <t>4173-2-01-20</t>
  </si>
  <si>
    <t>4173-2-01-21</t>
  </si>
  <si>
    <t>4173-2-02</t>
  </si>
  <si>
    <t>DRENAJE Y ALCANTARILLADO - SERVICIOS</t>
  </si>
  <si>
    <t>4173-2-02-01</t>
  </si>
  <si>
    <t>4173-2-02-02</t>
  </si>
  <si>
    <t>4173-2-02-03</t>
  </si>
  <si>
    <t>4173-2-03</t>
  </si>
  <si>
    <t>SANEAMIENTO - SERVICIOS</t>
  </si>
  <si>
    <t>4173-2-03-01</t>
  </si>
  <si>
    <t>4173-2-04</t>
  </si>
  <si>
    <t>PLANTA PURIFICADORA - SERVICIOS</t>
  </si>
  <si>
    <t>4173-2-04-01</t>
  </si>
  <si>
    <t>GARRAFON</t>
  </si>
  <si>
    <t>4200</t>
  </si>
  <si>
    <t>PARTICIPACIONES, APORTACIONES, CONVENIOS, INCENTIVOS DERIVADOS DE LA COLABORACIÓN FISCAL Y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</si>
  <si>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</si>
  <si>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</si>
  <si>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</si>
  <si>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</si>
  <si>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4211-01</t>
  </si>
  <si>
    <t>FONDO ÚNICO</t>
  </si>
  <si>
    <t>4211-01-0001</t>
  </si>
  <si>
    <t>FONDO GENERAL</t>
  </si>
  <si>
    <t>4211-01-0002</t>
  </si>
  <si>
    <t xml:space="preserve">FONDO DE FOMENTO MUNICIPAL </t>
  </si>
  <si>
    <t>4211-01-0002-01</t>
  </si>
  <si>
    <t>4211-01-0002-02</t>
  </si>
  <si>
    <t>FONDO DE FOMENTO MUNICIPAL (PREDIAL)*</t>
  </si>
  <si>
    <t>4211-01-0003</t>
  </si>
  <si>
    <t xml:space="preserve">IMPUESTO ESPECIAL SOBRE PRODUCCIÓN Y SERVICIOS </t>
  </si>
  <si>
    <t>4211-01-0004</t>
  </si>
  <si>
    <t>IMPUESTO SOBRE AUTOMÓVILES NUEVOS</t>
  </si>
  <si>
    <t>4211-01-0005</t>
  </si>
  <si>
    <t>FONDO DE FISCALIZACIÓN Y RECAUDACIÓN</t>
  </si>
  <si>
    <t>4211-01-0006</t>
  </si>
  <si>
    <t>FONDO COMPENSACIÓN 10 ENTIDADES</t>
  </si>
  <si>
    <t>4211-01-0007</t>
  </si>
  <si>
    <t>9/11 DEL IEPS S/ VENTAS DE DIESEL Y GASOLINAS</t>
  </si>
  <si>
    <t>4211-01-0008</t>
  </si>
  <si>
    <t>FONDO DE COMPENSACIÓN DEL ISAN</t>
  </si>
  <si>
    <t>4211-01-0009</t>
  </si>
  <si>
    <t xml:space="preserve">FONDO DEL IMPUESTO SOBRE LA RENTA </t>
  </si>
  <si>
    <t>4211-02</t>
  </si>
  <si>
    <t>FONDO DE ESTABILIZACIÓN DE LOS INGRESOS DE LAS ENTIDADES FEDERATIVAS  (FEIEF)</t>
  </si>
  <si>
    <t>4211-02-0001</t>
  </si>
  <si>
    <t>4211-02-0002</t>
  </si>
  <si>
    <t>4211-02-0003</t>
  </si>
  <si>
    <t>FONDO DE FISCALIZACIÓN</t>
  </si>
  <si>
    <t>4211-03</t>
  </si>
  <si>
    <t xml:space="preserve">FONDO DE ESTABILIZACIÓN FINANCIERA </t>
  </si>
  <si>
    <t>4211-03-0001</t>
  </si>
  <si>
    <t>4211-03-0002</t>
  </si>
  <si>
    <t>4211-03-0003</t>
  </si>
  <si>
    <t>4211-03-0004</t>
  </si>
  <si>
    <t>4211-03-0005</t>
  </si>
  <si>
    <t>4211-04</t>
  </si>
  <si>
    <t>IMPUESTO SOBRE NÓMINA</t>
  </si>
  <si>
    <t>4211-04-0001</t>
  </si>
  <si>
    <t>4212</t>
  </si>
  <si>
    <t>APORTACIONES</t>
  </si>
  <si>
    <t>4212-01</t>
  </si>
  <si>
    <t>FONDO DE INFRAESTRUCTURA SOCIAL MUNICIPAL (FIII)</t>
  </si>
  <si>
    <t>4212-01-0001</t>
  </si>
  <si>
    <t>4212-01-0002</t>
  </si>
  <si>
    <t>RENDIMIENTOS FINANCIEROS (FIII)</t>
  </si>
  <si>
    <t>4212-02</t>
  </si>
  <si>
    <t>FONDO DE APORTACIONES PARA EL FORTALECIMINETO DE LOS MUNICIPIOS (F IV)</t>
  </si>
  <si>
    <t>4212-02-0001</t>
  </si>
  <si>
    <t>4212-02-0002</t>
  </si>
  <si>
    <t>RENDIMIENTOS FINANCIEROS (FIV)</t>
  </si>
  <si>
    <t>4213</t>
  </si>
  <si>
    <t>CONVENIOS</t>
  </si>
  <si>
    <t>4213-1</t>
  </si>
  <si>
    <t>CONVENIOS DE LIBRE DISPOSICIÓN</t>
  </si>
  <si>
    <t>4213-1-01</t>
  </si>
  <si>
    <t xml:space="preserve">MARIANA TRINITARIA </t>
  </si>
  <si>
    <t>4213-1-02</t>
  </si>
  <si>
    <t>APOYOS EXTRAORDIANRIOS</t>
  </si>
  <si>
    <t>4213-2</t>
  </si>
  <si>
    <t>CONVENIOS ETIQUETADOS</t>
  </si>
  <si>
    <t>4213-08</t>
  </si>
  <si>
    <t>4213-2-01</t>
  </si>
  <si>
    <t>PROGRAMA DE FORTALECIMIENTO A LA TRASVERSALIDAD DE LA PERSPECTIVA DE GENERO</t>
  </si>
  <si>
    <t>4213-10</t>
  </si>
  <si>
    <t>4213-2-02</t>
  </si>
  <si>
    <t>BRIGADAS RUALES DE INCENDIOS FORESTALES</t>
  </si>
  <si>
    <t>4213-14</t>
  </si>
  <si>
    <t>4213-2-03</t>
  </si>
  <si>
    <t>PRODERMAGICO (Programa y Desarrollo Regional Turistico Sustentable y Pueblos Mágicos)</t>
  </si>
  <si>
    <t>4213-30</t>
  </si>
  <si>
    <t>4213-2-04</t>
  </si>
  <si>
    <t>PRODDER (Programa de Devolución de Derechos - CNA)</t>
  </si>
  <si>
    <t>4213-31</t>
  </si>
  <si>
    <t>4213-2-05</t>
  </si>
  <si>
    <t>PROTAR  (Tratamiento de Aguas Residuales - CNA)</t>
  </si>
  <si>
    <t>4213-32</t>
  </si>
  <si>
    <t>4213-2-06</t>
  </si>
  <si>
    <t>PRODI (Programa de Desarrollo Integral - CNA)</t>
  </si>
  <si>
    <t>4213-36</t>
  </si>
  <si>
    <t>4213-2-07</t>
  </si>
  <si>
    <t>FISE (Fondo de Aportaciones para la Infraestructura Social Estatal )</t>
  </si>
  <si>
    <t>4213-37</t>
  </si>
  <si>
    <t>4213-2-08</t>
  </si>
  <si>
    <t>CONVENIOS DE DESARROLLO SOCIAL</t>
  </si>
  <si>
    <t>4213-38</t>
  </si>
  <si>
    <t>4213-2-09</t>
  </si>
  <si>
    <t>SINFRA - VIVIENDA</t>
  </si>
  <si>
    <t>4213-39</t>
  </si>
  <si>
    <t>4213-2-10</t>
  </si>
  <si>
    <t>SINFRA - CAMINOS</t>
  </si>
  <si>
    <t>4213-40</t>
  </si>
  <si>
    <t>4213-2-11</t>
  </si>
  <si>
    <t>SAMA -  AGUA Y ALCANTARILLADO</t>
  </si>
  <si>
    <t>4213-41</t>
  </si>
  <si>
    <t>4213-2-12</t>
  </si>
  <si>
    <t>SAMA - LUMINARIAS ECOLÓGICAS</t>
  </si>
  <si>
    <t>4213-43</t>
  </si>
  <si>
    <t>4213-2-13</t>
  </si>
  <si>
    <t>DOS POR UNO</t>
  </si>
  <si>
    <t>INCENTIVOS DERIVADOS DE LA COLABORACIÓN FISCAL</t>
  </si>
  <si>
    <t>4214-01</t>
  </si>
  <si>
    <t>FONDOS DISTINTOS DE APORTACIONES</t>
  </si>
  <si>
    <t>4215-01</t>
  </si>
  <si>
    <t>XX</t>
  </si>
  <si>
    <t>4220</t>
  </si>
  <si>
    <t>TRANSFERENCIAS, ASIGNACIONES, SUBSIDIOS Y SUBVENCIONES, Y PENSIONES Y JUBILACIONES</t>
  </si>
  <si>
    <t>4221</t>
  </si>
  <si>
    <t>TRANSFERENCIAS Y ASIGNACIONES</t>
  </si>
  <si>
    <t>4221-1</t>
  </si>
  <si>
    <t>TRANSFERENCIAS INTERNAS DE LIBRE DISPOSICIÓN</t>
  </si>
  <si>
    <t>4221-01</t>
  </si>
  <si>
    <t>4221-1-01</t>
  </si>
  <si>
    <t>TRANSFERENCIA POR SUBSIDIO MUNICIPAL</t>
  </si>
  <si>
    <t>4221-02</t>
  </si>
  <si>
    <t>4221-1-02</t>
  </si>
  <si>
    <t xml:space="preserve">REINTEGRO DEL IMPUESTO SOBRE LA RENTA </t>
  </si>
  <si>
    <t>4221-1-03</t>
  </si>
  <si>
    <t>4221-2</t>
  </si>
  <si>
    <t>TRANSFERENCIAS INTERNAS ETIQUETADAS</t>
  </si>
  <si>
    <t>4221-2-01</t>
  </si>
  <si>
    <t>4223</t>
  </si>
  <si>
    <t>SUBSIDIOS Y SUBVENCIONES</t>
  </si>
  <si>
    <t>4223-1</t>
  </si>
  <si>
    <t>SUBSIDIOS Y SUBVENCIONES DE LIBRE DISPOSICIÓN</t>
  </si>
  <si>
    <t>4223-1-01</t>
  </si>
  <si>
    <t>4223-2</t>
  </si>
  <si>
    <t>SUBSIDIOS Y SUBVENCIONES ETIQUETADOS</t>
  </si>
  <si>
    <t>4223-2-01</t>
  </si>
  <si>
    <t>4300</t>
  </si>
  <si>
    <t>OTROS INGRESOS Y BENEFICIOS</t>
  </si>
  <si>
    <t>79-01</t>
  </si>
  <si>
    <t>INGRESOS FINANCIEROS</t>
  </si>
  <si>
    <t>INTERESES GANADOS DE TÍTULOS, VALORES Y DEMÁS INSTRUMENTOS FINANCIEROS</t>
  </si>
  <si>
    <t>4311-01</t>
  </si>
  <si>
    <t>79-02</t>
  </si>
  <si>
    <t>4390</t>
  </si>
  <si>
    <t>OTROS INGRESOS Y BENEFICIOS VARIOS</t>
  </si>
  <si>
    <t>4399</t>
  </si>
  <si>
    <t>4399-1</t>
  </si>
  <si>
    <t>DONACIONES EN ESPECIE</t>
  </si>
  <si>
    <t>4399-1-001</t>
  </si>
  <si>
    <t>4399-2</t>
  </si>
  <si>
    <t>ENAJENACIÓN DE BIENES PRIOPIEDAD DEL MUNICIPIO - INVENTARIADOS</t>
  </si>
  <si>
    <t>4399-2-001</t>
  </si>
  <si>
    <t>UTILIDAD POR VENTA DE BIENES MUEBLES</t>
  </si>
  <si>
    <t>4399-2-002</t>
  </si>
  <si>
    <t>UTILIDAD POR VENTA DE BIENES INMUEBLES</t>
  </si>
  <si>
    <t>Ingresos derivados de Financiamientos</t>
  </si>
  <si>
    <t>01-9999</t>
  </si>
  <si>
    <t>Endeudaminto Interno</t>
  </si>
  <si>
    <t>01-9999-1</t>
  </si>
  <si>
    <t>BANCA DE DESARROLLO</t>
  </si>
  <si>
    <t>01-9999-1-1</t>
  </si>
  <si>
    <t>BANOBRAS</t>
  </si>
  <si>
    <t>01-9999-1-2</t>
  </si>
  <si>
    <t>BANSEFI</t>
  </si>
  <si>
    <t>01-9999-1-3</t>
  </si>
  <si>
    <t>NAFIN</t>
  </si>
  <si>
    <t>01-9999-2</t>
  </si>
  <si>
    <t xml:space="preserve">BANCA COMERCIAL </t>
  </si>
  <si>
    <t>01-9999-2-1</t>
  </si>
  <si>
    <t xml:space="preserve">BANORTE </t>
  </si>
  <si>
    <t>01-9999-2-2</t>
  </si>
  <si>
    <t xml:space="preserve">INTERACCIONES </t>
  </si>
  <si>
    <t>01-9999-3</t>
  </si>
  <si>
    <t>GOBIERNO DEL ESTADO</t>
  </si>
  <si>
    <t>01-9999-3-1</t>
  </si>
  <si>
    <t xml:space="preserve">SEFIN </t>
  </si>
  <si>
    <t>PROYECCIÓN ENERO</t>
  </si>
  <si>
    <t>PROYECCIÓN FEBRERO</t>
  </si>
  <si>
    <t>PROYECCIÓN MARZO</t>
  </si>
  <si>
    <t>PROYECCIÓN ABRIL</t>
  </si>
  <si>
    <t>PROYECCIÓN MAYO</t>
  </si>
  <si>
    <t>PROYECCIÓN JUNIO</t>
  </si>
  <si>
    <t>PROYECCIÓN JULIO</t>
  </si>
  <si>
    <t>PROYECCIÓN AGOSTO</t>
  </si>
  <si>
    <t>PROYECCIÓN SEPTIEMBRE</t>
  </si>
  <si>
    <t>PROYECCIÓN OCTUBRE</t>
  </si>
  <si>
    <t>PROYECCIÓN NOVIEMBRE</t>
  </si>
  <si>
    <t>PROYECCIÓN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</si>
</sst>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MS Sans Serif"/>
      <family val="2"/>
    </font>
    <font>
      <sz val="12"/>
      <name val="Calibri"/>
      <family val="2"/>
      <scheme val="minor"/>
    </font>
    <font>
      <b/>
      <sz val="16"/>
      <color theme="1"/>
      <name val="Gill Sans MT"/>
      <family val="2"/>
    </font>
    <font>
      <b/>
      <u/>
      <sz val="16"/>
      <color theme="1"/>
      <name val="Gill Sans MT"/>
      <family val="2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Accounting"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u/>
      <sz val="11"/>
      <color rgb="FF7030A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5" fillId="0" borderId="0" xfId="2" applyFont="1" applyAlignment="1" applyProtection="1">
      <alignment horizontal="center"/>
      <protection locked="0"/>
    </xf>
    <xf numFmtId="43" fontId="5" fillId="0" borderId="0" xfId="1" applyFont="1" applyBorder="1" applyProtection="1"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43" fontId="9" fillId="0" borderId="0" xfId="1" applyFont="1" applyBorder="1" applyAlignment="1" applyProtection="1">
      <alignment wrapText="1"/>
    </xf>
    <xf numFmtId="0" fontId="8" fillId="0" borderId="0" xfId="2" applyFont="1" applyAlignment="1" applyProtection="1">
      <alignment horizontal="center"/>
      <protection locked="0"/>
    </xf>
    <xf numFmtId="0" fontId="8" fillId="0" borderId="0" xfId="2" applyFont="1" applyProtection="1"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43" fontId="9" fillId="0" borderId="0" xfId="1" applyFont="1" applyAlignment="1" applyProtection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vertical="center" wrapText="1"/>
    </xf>
    <xf numFmtId="43" fontId="13" fillId="2" borderId="0" xfId="1" applyFont="1" applyFill="1" applyAlignment="1">
      <alignment vertical="center" wrapText="1"/>
    </xf>
    <xf numFmtId="43" fontId="2" fillId="2" borderId="0" xfId="1" applyFont="1" applyFill="1" applyAlignment="1">
      <alignment vertical="center" wrapText="1"/>
    </xf>
    <xf numFmtId="0" fontId="12" fillId="3" borderId="0" xfId="2" applyFont="1" applyFill="1" applyAlignment="1">
      <alignment horizontal="center" vertical="center" wrapText="1"/>
    </xf>
    <xf numFmtId="0" fontId="14" fillId="4" borderId="0" xfId="2" applyFont="1" applyFill="1" applyAlignment="1">
      <alignment vertical="center"/>
    </xf>
    <xf numFmtId="0" fontId="14" fillId="4" borderId="0" xfId="2" applyFont="1" applyFill="1" applyAlignment="1">
      <alignment vertical="center" wrapText="1"/>
    </xf>
    <xf numFmtId="43" fontId="14" fillId="4" borderId="0" xfId="1" applyFont="1" applyFill="1" applyAlignment="1">
      <alignment vertical="center" wrapText="1"/>
    </xf>
    <xf numFmtId="0" fontId="12" fillId="5" borderId="0" xfId="2" applyFont="1" applyFill="1" applyAlignment="1">
      <alignment vertical="center"/>
    </xf>
    <xf numFmtId="0" fontId="12" fillId="5" borderId="0" xfId="2" applyFont="1" applyFill="1" applyAlignment="1">
      <alignment vertical="center" wrapText="1"/>
    </xf>
    <xf numFmtId="43" fontId="12" fillId="5" borderId="0" xfId="1" applyFont="1" applyFill="1" applyAlignment="1">
      <alignment vertical="center" wrapText="1"/>
    </xf>
    <xf numFmtId="49" fontId="12" fillId="0" borderId="0" xfId="2" applyNumberFormat="1" applyFont="1" applyAlignment="1">
      <alignment vertical="center"/>
    </xf>
    <xf numFmtId="0" fontId="12" fillId="0" borderId="0" xfId="2" applyFont="1" applyAlignment="1">
      <alignment vertical="center" wrapText="1"/>
    </xf>
    <xf numFmtId="43" fontId="12" fillId="0" borderId="0" xfId="1" applyFont="1" applyAlignment="1" applyProtection="1">
      <alignment vertical="center" wrapText="1"/>
      <protection locked="0"/>
    </xf>
    <xf numFmtId="49" fontId="12" fillId="5" borderId="0" xfId="2" applyNumberFormat="1" applyFont="1" applyFill="1" applyAlignment="1">
      <alignment vertical="center"/>
    </xf>
    <xf numFmtId="0" fontId="12" fillId="0" borderId="0" xfId="2" applyFont="1" applyAlignment="1">
      <alignment vertical="center"/>
    </xf>
    <xf numFmtId="43" fontId="14" fillId="4" borderId="0" xfId="1" applyFont="1" applyFill="1" applyAlignment="1">
      <alignment vertical="center"/>
    </xf>
    <xf numFmtId="0" fontId="14" fillId="4" borderId="0" xfId="2" applyFont="1" applyFill="1" applyAlignment="1">
      <alignment horizontal="left" vertical="center"/>
    </xf>
    <xf numFmtId="43" fontId="14" fillId="4" borderId="0" xfId="1" applyFont="1" applyFill="1" applyAlignment="1">
      <alignment horizontal="center" vertical="center" wrapText="1"/>
    </xf>
    <xf numFmtId="43" fontId="14" fillId="4" borderId="0" xfId="1" applyFont="1" applyFill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12" fillId="0" borderId="0" xfId="2" applyFont="1"/>
    <xf numFmtId="49" fontId="12" fillId="6" borderId="0" xfId="2" applyNumberFormat="1" applyFont="1" applyFill="1" applyAlignment="1">
      <alignment vertical="center"/>
    </xf>
    <xf numFmtId="0" fontId="15" fillId="6" borderId="0" xfId="2" applyFont="1" applyFill="1" applyAlignment="1">
      <alignment vertical="center" wrapText="1"/>
    </xf>
    <xf numFmtId="43" fontId="15" fillId="6" borderId="0" xfId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5" borderId="0" xfId="0" applyFont="1" applyFill="1" applyAlignment="1">
      <alignment vertical="center" wrapText="1"/>
    </xf>
    <xf numFmtId="49" fontId="12" fillId="6" borderId="0" xfId="2" applyNumberFormat="1" applyFont="1" applyFill="1" applyAlignment="1">
      <alignment vertical="center" wrapText="1"/>
    </xf>
    <xf numFmtId="43" fontId="12" fillId="6" borderId="0" xfId="1" applyFont="1" applyFill="1" applyAlignment="1">
      <alignment vertical="center" wrapText="1"/>
    </xf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 applyAlignment="1">
      <alignment vertical="center" wrapText="1"/>
    </xf>
    <xf numFmtId="43" fontId="16" fillId="4" borderId="0" xfId="1" applyFont="1" applyFill="1" applyAlignment="1">
      <alignment vertical="center" wrapText="1"/>
    </xf>
    <xf numFmtId="0" fontId="17" fillId="3" borderId="0" xfId="0" applyFont="1" applyFill="1" applyAlignment="1">
      <alignment horizontal="center" vertical="center" wrapText="1"/>
    </xf>
    <xf numFmtId="49" fontId="12" fillId="6" borderId="0" xfId="2" applyNumberFormat="1" applyFont="1" applyFill="1"/>
    <xf numFmtId="43" fontId="18" fillId="6" borderId="0" xfId="1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9" fontId="12" fillId="0" borderId="0" xfId="2" applyNumberFormat="1" applyFont="1"/>
    <xf numFmtId="0" fontId="0" fillId="3" borderId="0" xfId="0" applyFill="1" applyAlignment="1">
      <alignment horizontal="center" vertical="center" wrapText="1"/>
    </xf>
    <xf numFmtId="0" fontId="12" fillId="6" borderId="0" xfId="2" applyFont="1" applyFill="1" applyAlignment="1">
      <alignment vertical="center" wrapText="1"/>
    </xf>
    <xf numFmtId="43" fontId="17" fillId="6" borderId="0" xfId="1" applyFont="1" applyFill="1" applyAlignment="1">
      <alignment vertical="center" wrapText="1"/>
    </xf>
    <xf numFmtId="49" fontId="12" fillId="7" borderId="0" xfId="2" applyNumberFormat="1" applyFont="1" applyFill="1" applyAlignment="1">
      <alignment vertical="center"/>
    </xf>
    <xf numFmtId="0" fontId="12" fillId="7" borderId="0" xfId="2" applyFont="1" applyFill="1" applyAlignment="1">
      <alignment vertical="center" wrapText="1"/>
    </xf>
    <xf numFmtId="43" fontId="17" fillId="7" borderId="0" xfId="1" applyFont="1" applyFill="1" applyAlignment="1">
      <alignment vertical="center" wrapText="1"/>
    </xf>
    <xf numFmtId="49" fontId="19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43" fontId="19" fillId="0" borderId="0" xfId="1" applyFont="1" applyAlignment="1" applyProtection="1">
      <alignment vertical="center" wrapText="1"/>
      <protection locked="0"/>
    </xf>
    <xf numFmtId="0" fontId="12" fillId="8" borderId="0" xfId="2" applyFont="1" applyFill="1" applyAlignment="1">
      <alignment horizontal="center" vertical="center" wrapText="1"/>
    </xf>
    <xf numFmtId="0" fontId="12" fillId="6" borderId="0" xfId="2" applyFont="1" applyFill="1" applyAlignment="1">
      <alignment vertical="center"/>
    </xf>
    <xf numFmtId="0" fontId="19" fillId="6" borderId="0" xfId="2" applyFont="1" applyFill="1" applyAlignment="1">
      <alignment vertical="center" wrapText="1"/>
    </xf>
    <xf numFmtId="0" fontId="20" fillId="6" borderId="0" xfId="2" applyFont="1" applyFill="1" applyAlignment="1">
      <alignment vertical="center" wrapText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12" fillId="5" borderId="0" xfId="2" applyFont="1" applyFill="1" applyAlignment="1">
      <alignment horizontal="left" vertical="center"/>
    </xf>
    <xf numFmtId="43" fontId="12" fillId="0" borderId="0" xfId="1" applyFont="1" applyFill="1" applyAlignment="1" applyProtection="1">
      <alignment vertical="center" wrapText="1"/>
      <protection locked="0"/>
    </xf>
    <xf numFmtId="0" fontId="23" fillId="0" borderId="0" xfId="2" applyFont="1" applyAlignment="1">
      <alignment horizontal="center" vertical="center" wrapText="1"/>
    </xf>
    <xf numFmtId="0" fontId="12" fillId="4" borderId="0" xfId="2" applyFont="1" applyFill="1" applyAlignment="1">
      <alignment horizontal="left" vertical="center"/>
    </xf>
    <xf numFmtId="0" fontId="12" fillId="4" borderId="0" xfId="2" applyFont="1" applyFill="1" applyAlignment="1">
      <alignment vertical="center" wrapText="1"/>
    </xf>
    <xf numFmtId="0" fontId="12" fillId="9" borderId="0" xfId="2" applyFont="1" applyFill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49" fontId="12" fillId="0" borderId="0" xfId="2" applyNumberFormat="1" applyFont="1" applyAlignment="1">
      <alignment horizontal="left"/>
    </xf>
    <xf numFmtId="0" fontId="12" fillId="6" borderId="0" xfId="2" applyFont="1" applyFill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10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horizontal="left" vertical="center"/>
    </xf>
    <xf numFmtId="0" fontId="2" fillId="2" borderId="0" xfId="2" applyNumberFormat="1" applyFont="1" applyFill="1" applyAlignment="1">
      <alignment horizontal="left" vertical="center"/>
    </xf>
    <xf numFmtId="0" fontId="14" fillId="4" borderId="0" xfId="2" applyNumberFormat="1" applyFont="1" applyFill="1" applyAlignment="1">
      <alignment horizontal="left" vertical="center"/>
    </xf>
    <xf numFmtId="49" fontId="12" fillId="5" borderId="0" xfId="2" applyNumberFormat="1" applyFont="1" applyFill="1" applyAlignment="1">
      <alignment horizontal="left" vertical="center"/>
    </xf>
    <xf numFmtId="164" fontId="0" fillId="0" borderId="0" xfId="0" applyNumberFormat="1" applyAlignment="1">
      <alignment vertical="center"/>
    </xf>
    <xf numFmtId="43" fontId="11" fillId="11" borderId="1" xfId="1" applyFont="1" applyFill="1" applyBorder="1" applyAlignment="1" applyProtection="1">
      <alignment horizontal="center" vertical="center"/>
    </xf>
    <xf numFmtId="43" fontId="11" fillId="11" borderId="0" xfId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11" borderId="1" xfId="2" applyFont="1" applyFill="1" applyBorder="1" applyAlignment="1" applyProtection="1">
      <alignment horizontal="center" vertical="center"/>
      <protection locked="0"/>
    </xf>
    <xf numFmtId="0" fontId="11" fillId="11" borderId="0" xfId="2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97"/>
  <sheetViews>
    <sheetView tabSelected="1" workbookViewId="0">
      <selection activeCell="Q1" sqref="Q1:Q1048576"/>
    </sheetView>
  </sheetViews>
  <sheetFormatPr baseColWidth="10" defaultRowHeight="15" x14ac:dyDescent="0.25"/>
  <cols>
    <col min="1" max="1" width="12.140625" bestFit="1" customWidth="1"/>
    <col min="2" max="2" width="15.7109375" customWidth="1"/>
    <col min="3" max="3" width="67.7109375" bestFit="1" customWidth="1"/>
    <col min="4" max="4" width="14.5703125" customWidth="1"/>
    <col min="5" max="5" width="19.140625" customWidth="1"/>
    <col min="6" max="6" width="21" customWidth="1"/>
    <col min="7" max="7" width="19.85546875" customWidth="1"/>
    <col min="8" max="8" width="18.140625" customWidth="1"/>
    <col min="9" max="9" width="18.85546875" customWidth="1"/>
    <col min="10" max="10" width="18.7109375" customWidth="1"/>
    <col min="11" max="11" width="18.140625" customWidth="1"/>
    <col min="12" max="12" width="20.7109375" customWidth="1"/>
    <col min="13" max="13" width="24.140625" customWidth="1"/>
    <col min="14" max="14" width="21.5703125" customWidth="1"/>
    <col min="15" max="15" width="24.140625" customWidth="1"/>
    <col min="16" max="16" width="23" customWidth="1"/>
  </cols>
  <sheetData>
    <row r="1" spans="1:16" ht="24.75" x14ac:dyDescent="0.25">
      <c r="A1" s="1"/>
      <c r="B1" s="82" t="s">
        <v>0</v>
      </c>
      <c r="C1" s="82"/>
      <c r="D1" s="2"/>
    </row>
    <row r="2" spans="1:16" ht="24.75" x14ac:dyDescent="0.25">
      <c r="A2" s="1"/>
      <c r="B2" s="83" t="s">
        <v>1</v>
      </c>
      <c r="C2" s="83"/>
      <c r="D2" s="2"/>
    </row>
    <row r="3" spans="1:16" ht="25.5" x14ac:dyDescent="0.25">
      <c r="A3" s="3" t="s">
        <v>2</v>
      </c>
      <c r="B3" s="4" t="s">
        <v>3</v>
      </c>
      <c r="C3" s="5"/>
      <c r="D3" s="6"/>
    </row>
    <row r="4" spans="1:16" ht="15.75" thickBot="1" x14ac:dyDescent="0.3">
      <c r="A4" s="7"/>
      <c r="B4" s="8"/>
      <c r="C4" s="9"/>
      <c r="D4" s="10"/>
    </row>
    <row r="5" spans="1:16" ht="15.75" customHeight="1" x14ac:dyDescent="0.25">
      <c r="A5" s="84" t="s">
        <v>4</v>
      </c>
      <c r="B5" s="84" t="s">
        <v>5</v>
      </c>
      <c r="C5" s="84" t="s">
        <v>6</v>
      </c>
      <c r="D5" s="80" t="s">
        <v>7</v>
      </c>
      <c r="E5" s="80" t="s">
        <v>898</v>
      </c>
      <c r="F5" s="80" t="s">
        <v>899</v>
      </c>
      <c r="G5" s="80" t="s">
        <v>900</v>
      </c>
      <c r="H5" s="80" t="s">
        <v>901</v>
      </c>
      <c r="I5" s="80" t="s">
        <v>902</v>
      </c>
      <c r="J5" s="80" t="s">
        <v>903</v>
      </c>
      <c r="K5" s="80" t="s">
        <v>904</v>
      </c>
      <c r="L5" s="80" t="s">
        <v>905</v>
      </c>
      <c r="M5" s="80" t="s">
        <v>906</v>
      </c>
      <c r="N5" s="80" t="s">
        <v>907</v>
      </c>
      <c r="O5" s="80" t="s">
        <v>908</v>
      </c>
      <c r="P5" s="80" t="s">
        <v>909</v>
      </c>
    </row>
    <row r="6" spans="1:16" x14ac:dyDescent="0.25">
      <c r="A6" s="85"/>
      <c r="B6" s="85"/>
      <c r="C6" s="85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7.25" x14ac:dyDescent="0.25">
      <c r="A7" s="11"/>
      <c r="B7" s="76">
        <v>4000</v>
      </c>
      <c r="C7" s="13" t="s">
        <v>8</v>
      </c>
      <c r="D7" s="14">
        <f>+D8+D407+D476+D487</f>
        <v>735587753</v>
      </c>
      <c r="E7" s="14">
        <f t="shared" ref="E7:P7" si="0">+E8+E407+E476+E487</f>
        <v>75343181</v>
      </c>
      <c r="F7" s="14">
        <f t="shared" si="0"/>
        <v>49800906</v>
      </c>
      <c r="G7" s="14">
        <f t="shared" si="0"/>
        <v>80485639</v>
      </c>
      <c r="H7" s="14">
        <f t="shared" si="0"/>
        <v>65825242</v>
      </c>
      <c r="I7" s="14">
        <f t="shared" si="0"/>
        <v>58471842</v>
      </c>
      <c r="J7" s="14">
        <f t="shared" si="0"/>
        <v>57047236</v>
      </c>
      <c r="K7" s="14">
        <f t="shared" si="0"/>
        <v>59188325</v>
      </c>
      <c r="L7" s="14">
        <f t="shared" si="0"/>
        <v>56700233</v>
      </c>
      <c r="M7" s="14">
        <f t="shared" si="0"/>
        <v>53266468</v>
      </c>
      <c r="N7" s="14">
        <f t="shared" si="0"/>
        <v>52279906</v>
      </c>
      <c r="O7" s="14">
        <f t="shared" si="0"/>
        <v>54837939</v>
      </c>
      <c r="P7" s="14">
        <f t="shared" si="0"/>
        <v>72340836</v>
      </c>
    </row>
    <row r="8" spans="1:16" x14ac:dyDescent="0.25">
      <c r="A8" s="11"/>
      <c r="B8" s="76">
        <v>4100</v>
      </c>
      <c r="C8" s="13" t="s">
        <v>9</v>
      </c>
      <c r="D8" s="15">
        <f>+D9+D35+D40+D273+D295+D363</f>
        <v>204156802</v>
      </c>
      <c r="E8" s="15">
        <f t="shared" ref="E8:P8" si="1">+E9+E35+E40+E273+E295+E363</f>
        <v>54562447</v>
      </c>
      <c r="F8" s="15">
        <f t="shared" si="1"/>
        <v>17458382</v>
      </c>
      <c r="G8" s="15">
        <f t="shared" si="1"/>
        <v>18736486</v>
      </c>
      <c r="H8" s="15">
        <f t="shared" si="1"/>
        <v>14567820</v>
      </c>
      <c r="I8" s="15">
        <f t="shared" si="1"/>
        <v>12005319</v>
      </c>
      <c r="J8" s="15">
        <f t="shared" si="1"/>
        <v>11832082</v>
      </c>
      <c r="K8" s="15">
        <f t="shared" si="1"/>
        <v>14319013</v>
      </c>
      <c r="L8" s="15">
        <f t="shared" si="1"/>
        <v>13658663</v>
      </c>
      <c r="M8" s="15">
        <f t="shared" si="1"/>
        <v>11447180</v>
      </c>
      <c r="N8" s="15">
        <f t="shared" si="1"/>
        <v>12490358</v>
      </c>
      <c r="O8" s="15">
        <f t="shared" si="1"/>
        <v>11999516</v>
      </c>
      <c r="P8" s="15">
        <f t="shared" si="1"/>
        <v>11079536</v>
      </c>
    </row>
    <row r="9" spans="1:16" x14ac:dyDescent="0.25">
      <c r="A9" s="16">
        <v>1</v>
      </c>
      <c r="B9" s="76">
        <v>4110</v>
      </c>
      <c r="C9" s="13" t="s">
        <v>10</v>
      </c>
      <c r="D9" s="15">
        <f>+D10+D17+D24+D27+D32</f>
        <v>99470000</v>
      </c>
      <c r="E9" s="15">
        <f t="shared" ref="E9:P9" si="2">+E10+E17+E24+E27+E32</f>
        <v>43019623</v>
      </c>
      <c r="F9" s="15">
        <f t="shared" si="2"/>
        <v>7432128</v>
      </c>
      <c r="G9" s="15">
        <f t="shared" si="2"/>
        <v>7198050</v>
      </c>
      <c r="H9" s="15">
        <f t="shared" si="2"/>
        <v>3854240</v>
      </c>
      <c r="I9" s="15">
        <f t="shared" si="2"/>
        <v>4316924</v>
      </c>
      <c r="J9" s="15">
        <f t="shared" si="2"/>
        <v>4672200</v>
      </c>
      <c r="K9" s="15">
        <f t="shared" si="2"/>
        <v>4679042</v>
      </c>
      <c r="L9" s="15">
        <f t="shared" si="2"/>
        <v>5778105</v>
      </c>
      <c r="M9" s="15">
        <f t="shared" si="2"/>
        <v>4756648</v>
      </c>
      <c r="N9" s="15">
        <f t="shared" si="2"/>
        <v>5365585</v>
      </c>
      <c r="O9" s="15">
        <f t="shared" si="2"/>
        <v>4470162</v>
      </c>
      <c r="P9" s="15">
        <f t="shared" si="2"/>
        <v>3927293</v>
      </c>
    </row>
    <row r="10" spans="1:16" x14ac:dyDescent="0.25">
      <c r="A10" s="16">
        <v>11</v>
      </c>
      <c r="B10" s="77">
        <v>4111</v>
      </c>
      <c r="C10" s="18" t="s">
        <v>11</v>
      </c>
      <c r="D10" s="19">
        <f>+D11+D14</f>
        <v>573300</v>
      </c>
      <c r="E10" s="19">
        <f t="shared" ref="E10:P10" si="3">+E11+E14</f>
        <v>14688</v>
      </c>
      <c r="F10" s="19">
        <f t="shared" si="3"/>
        <v>0</v>
      </c>
      <c r="G10" s="19">
        <f t="shared" si="3"/>
        <v>26534</v>
      </c>
      <c r="H10" s="19">
        <f t="shared" si="3"/>
        <v>59335</v>
      </c>
      <c r="I10" s="19">
        <f t="shared" si="3"/>
        <v>103562</v>
      </c>
      <c r="J10" s="19">
        <f t="shared" si="3"/>
        <v>38546</v>
      </c>
      <c r="K10" s="19">
        <f t="shared" si="3"/>
        <v>21313</v>
      </c>
      <c r="L10" s="19">
        <f t="shared" si="3"/>
        <v>97250</v>
      </c>
      <c r="M10" s="19">
        <f t="shared" si="3"/>
        <v>127023</v>
      </c>
      <c r="N10" s="19">
        <f t="shared" si="3"/>
        <v>38380</v>
      </c>
      <c r="O10" s="19">
        <f t="shared" si="3"/>
        <v>29230</v>
      </c>
      <c r="P10" s="19">
        <f t="shared" si="3"/>
        <v>17439</v>
      </c>
    </row>
    <row r="11" spans="1:16" x14ac:dyDescent="0.25">
      <c r="A11" s="11"/>
      <c r="B11" s="64" t="s">
        <v>12</v>
      </c>
      <c r="C11" s="21" t="s">
        <v>13</v>
      </c>
      <c r="D11" s="22">
        <f>+D12+D13</f>
        <v>194200</v>
      </c>
      <c r="E11" s="22">
        <f t="shared" ref="E11:P11" si="4">+E12+E13</f>
        <v>14688</v>
      </c>
      <c r="F11" s="22">
        <f t="shared" si="4"/>
        <v>0</v>
      </c>
      <c r="G11" s="22">
        <f t="shared" si="4"/>
        <v>1012</v>
      </c>
      <c r="H11" s="22">
        <f t="shared" si="4"/>
        <v>42973</v>
      </c>
      <c r="I11" s="22">
        <f t="shared" si="4"/>
        <v>41925</v>
      </c>
      <c r="J11" s="22">
        <f t="shared" si="4"/>
        <v>5399</v>
      </c>
      <c r="K11" s="22">
        <f t="shared" si="4"/>
        <v>1733</v>
      </c>
      <c r="L11" s="22">
        <f t="shared" si="4"/>
        <v>84898</v>
      </c>
      <c r="M11" s="22">
        <f t="shared" si="4"/>
        <v>0</v>
      </c>
      <c r="N11" s="22">
        <f t="shared" si="4"/>
        <v>0</v>
      </c>
      <c r="O11" s="22">
        <f t="shared" si="4"/>
        <v>1572</v>
      </c>
      <c r="P11" s="22">
        <f t="shared" si="4"/>
        <v>0</v>
      </c>
    </row>
    <row r="12" spans="1:16" x14ac:dyDescent="0.25">
      <c r="A12" s="11"/>
      <c r="B12" s="41" t="s">
        <v>14</v>
      </c>
      <c r="C12" s="24" t="s">
        <v>15</v>
      </c>
      <c r="D12" s="25">
        <v>0</v>
      </c>
    </row>
    <row r="13" spans="1:16" x14ac:dyDescent="0.25">
      <c r="A13" s="11"/>
      <c r="B13" s="41" t="s">
        <v>16</v>
      </c>
      <c r="C13" s="24" t="s">
        <v>13</v>
      </c>
      <c r="D13" s="25">
        <v>194200</v>
      </c>
      <c r="E13" s="79">
        <v>14688</v>
      </c>
      <c r="F13" s="79">
        <v>0</v>
      </c>
      <c r="G13" s="79">
        <v>1012</v>
      </c>
      <c r="H13" s="79">
        <v>42973</v>
      </c>
      <c r="I13" s="79">
        <v>41925</v>
      </c>
      <c r="J13" s="79">
        <v>5399</v>
      </c>
      <c r="K13" s="79">
        <v>1733</v>
      </c>
      <c r="L13" s="79">
        <v>84898</v>
      </c>
      <c r="M13" s="79">
        <v>0</v>
      </c>
      <c r="N13" s="79">
        <v>0</v>
      </c>
      <c r="O13" s="79">
        <v>1572</v>
      </c>
      <c r="P13" s="79">
        <v>0</v>
      </c>
    </row>
    <row r="14" spans="1:16" x14ac:dyDescent="0.25">
      <c r="A14" s="11"/>
      <c r="B14" s="78" t="s">
        <v>17</v>
      </c>
      <c r="C14" s="21" t="s">
        <v>18</v>
      </c>
      <c r="D14" s="22">
        <f>+D15+D16</f>
        <v>379100</v>
      </c>
      <c r="E14" s="22">
        <f t="shared" ref="E14:P14" si="5">+E15+E16</f>
        <v>0</v>
      </c>
      <c r="F14" s="22">
        <f t="shared" si="5"/>
        <v>0</v>
      </c>
      <c r="G14" s="22">
        <f t="shared" si="5"/>
        <v>25522</v>
      </c>
      <c r="H14" s="22">
        <f t="shared" si="5"/>
        <v>16362</v>
      </c>
      <c r="I14" s="22">
        <f t="shared" si="5"/>
        <v>61637</v>
      </c>
      <c r="J14" s="22">
        <f t="shared" si="5"/>
        <v>33147</v>
      </c>
      <c r="K14" s="22">
        <f t="shared" si="5"/>
        <v>19580</v>
      </c>
      <c r="L14" s="22">
        <f t="shared" si="5"/>
        <v>12352</v>
      </c>
      <c r="M14" s="22">
        <f t="shared" si="5"/>
        <v>127023</v>
      </c>
      <c r="N14" s="22">
        <f t="shared" si="5"/>
        <v>38380</v>
      </c>
      <c r="O14" s="22">
        <f t="shared" si="5"/>
        <v>27658</v>
      </c>
      <c r="P14" s="22">
        <f t="shared" si="5"/>
        <v>17439</v>
      </c>
    </row>
    <row r="15" spans="1:16" x14ac:dyDescent="0.25">
      <c r="A15" s="11"/>
      <c r="B15" s="41" t="s">
        <v>19</v>
      </c>
      <c r="C15" s="24" t="s">
        <v>20</v>
      </c>
      <c r="D15" s="25">
        <v>379100</v>
      </c>
      <c r="E15" s="79">
        <v>0</v>
      </c>
      <c r="F15" s="79">
        <v>0</v>
      </c>
      <c r="G15" s="79">
        <v>25522</v>
      </c>
      <c r="H15" s="79">
        <v>16362</v>
      </c>
      <c r="I15" s="79">
        <v>61637</v>
      </c>
      <c r="J15" s="79">
        <v>33147</v>
      </c>
      <c r="K15" s="79">
        <v>19580</v>
      </c>
      <c r="L15" s="79">
        <v>12352</v>
      </c>
      <c r="M15" s="79">
        <v>127023</v>
      </c>
      <c r="N15" s="79">
        <v>38380</v>
      </c>
      <c r="O15" s="79">
        <v>27658</v>
      </c>
      <c r="P15" s="79">
        <v>17439</v>
      </c>
    </row>
    <row r="16" spans="1:16" x14ac:dyDescent="0.25">
      <c r="A16" s="11"/>
      <c r="B16" s="41" t="s">
        <v>21</v>
      </c>
      <c r="C16" s="24" t="s">
        <v>22</v>
      </c>
      <c r="D16" s="25">
        <v>0</v>
      </c>
    </row>
    <row r="17" spans="1:16" x14ac:dyDescent="0.25">
      <c r="A17" s="16">
        <v>12</v>
      </c>
      <c r="B17" s="77">
        <v>4112</v>
      </c>
      <c r="C17" s="18" t="s">
        <v>23</v>
      </c>
      <c r="D17" s="19">
        <f>+D18</f>
        <v>56930100</v>
      </c>
      <c r="E17" s="19">
        <f t="shared" ref="E17:P17" si="6">+E18</f>
        <v>40225824</v>
      </c>
      <c r="F17" s="19">
        <f t="shared" si="6"/>
        <v>4853551</v>
      </c>
      <c r="G17" s="19">
        <f t="shared" si="6"/>
        <v>2856667</v>
      </c>
      <c r="H17" s="19">
        <f t="shared" si="6"/>
        <v>886790</v>
      </c>
      <c r="I17" s="19">
        <f t="shared" si="6"/>
        <v>895853</v>
      </c>
      <c r="J17" s="19">
        <f t="shared" si="6"/>
        <v>870447</v>
      </c>
      <c r="K17" s="19">
        <f t="shared" si="6"/>
        <v>839029</v>
      </c>
      <c r="L17" s="19">
        <f t="shared" si="6"/>
        <v>1428279</v>
      </c>
      <c r="M17" s="19">
        <f t="shared" si="6"/>
        <v>641262</v>
      </c>
      <c r="N17" s="19">
        <f t="shared" si="6"/>
        <v>1386115</v>
      </c>
      <c r="O17" s="19">
        <f t="shared" si="6"/>
        <v>1046450</v>
      </c>
      <c r="P17" s="19">
        <f t="shared" si="6"/>
        <v>999833</v>
      </c>
    </row>
    <row r="18" spans="1:16" x14ac:dyDescent="0.25">
      <c r="A18" s="11"/>
      <c r="B18" s="64" t="s">
        <v>24</v>
      </c>
      <c r="C18" s="21" t="s">
        <v>25</v>
      </c>
      <c r="D18" s="22">
        <f>+D19+D20+D21+D22+D23</f>
        <v>56930100</v>
      </c>
      <c r="E18" s="22">
        <f t="shared" ref="E18:P18" si="7">+E19+E20+E21+E22+E23</f>
        <v>40225824</v>
      </c>
      <c r="F18" s="22">
        <f t="shared" si="7"/>
        <v>4853551</v>
      </c>
      <c r="G18" s="22">
        <f t="shared" si="7"/>
        <v>2856667</v>
      </c>
      <c r="H18" s="22">
        <f t="shared" si="7"/>
        <v>886790</v>
      </c>
      <c r="I18" s="22">
        <f t="shared" si="7"/>
        <v>895853</v>
      </c>
      <c r="J18" s="22">
        <f t="shared" si="7"/>
        <v>870447</v>
      </c>
      <c r="K18" s="22">
        <f t="shared" si="7"/>
        <v>839029</v>
      </c>
      <c r="L18" s="22">
        <f t="shared" si="7"/>
        <v>1428279</v>
      </c>
      <c r="M18" s="22">
        <f t="shared" si="7"/>
        <v>641262</v>
      </c>
      <c r="N18" s="22">
        <f t="shared" si="7"/>
        <v>1386115</v>
      </c>
      <c r="O18" s="22">
        <f t="shared" si="7"/>
        <v>1046450</v>
      </c>
      <c r="P18" s="22">
        <f t="shared" si="7"/>
        <v>999833</v>
      </c>
    </row>
    <row r="19" spans="1:16" x14ac:dyDescent="0.25">
      <c r="A19" s="11"/>
      <c r="B19" s="73" t="s">
        <v>26</v>
      </c>
      <c r="C19" s="24" t="s">
        <v>27</v>
      </c>
      <c r="D19" s="25">
        <v>48474000</v>
      </c>
      <c r="E19" s="79">
        <v>37724707</v>
      </c>
      <c r="F19" s="79">
        <v>3963071</v>
      </c>
      <c r="G19" s="79">
        <v>2224977</v>
      </c>
      <c r="H19" s="79">
        <v>593722</v>
      </c>
      <c r="I19" s="79">
        <v>540389</v>
      </c>
      <c r="J19" s="79">
        <v>442453</v>
      </c>
      <c r="K19" s="79">
        <v>432684</v>
      </c>
      <c r="L19" s="79">
        <v>885245</v>
      </c>
      <c r="M19" s="79">
        <v>266943</v>
      </c>
      <c r="N19" s="79">
        <v>604053</v>
      </c>
      <c r="O19" s="79">
        <v>430491</v>
      </c>
      <c r="P19" s="79">
        <v>365265</v>
      </c>
    </row>
    <row r="20" spans="1:16" x14ac:dyDescent="0.25">
      <c r="A20" s="11"/>
      <c r="B20" s="73" t="s">
        <v>28</v>
      </c>
      <c r="C20" s="24" t="s">
        <v>29</v>
      </c>
      <c r="D20" s="25">
        <v>7795000</v>
      </c>
      <c r="E20" s="79">
        <v>2107468</v>
      </c>
      <c r="F20" s="79">
        <v>775895</v>
      </c>
      <c r="G20" s="79">
        <v>575664</v>
      </c>
      <c r="H20" s="79">
        <v>279911</v>
      </c>
      <c r="I20" s="79">
        <v>346066</v>
      </c>
      <c r="J20" s="79">
        <v>397981</v>
      </c>
      <c r="K20" s="79">
        <v>401582</v>
      </c>
      <c r="L20" s="79">
        <v>530061</v>
      </c>
      <c r="M20" s="79">
        <v>368183</v>
      </c>
      <c r="N20" s="79">
        <v>773808</v>
      </c>
      <c r="O20" s="79">
        <v>611953</v>
      </c>
      <c r="P20" s="79">
        <v>626428</v>
      </c>
    </row>
    <row r="21" spans="1:16" x14ac:dyDescent="0.25">
      <c r="A21" s="11"/>
      <c r="B21" s="73" t="s">
        <v>30</v>
      </c>
      <c r="C21" s="24" t="s">
        <v>31</v>
      </c>
      <c r="D21" s="25">
        <v>565200</v>
      </c>
      <c r="E21" s="79">
        <v>365763</v>
      </c>
      <c r="F21" s="79">
        <v>101672</v>
      </c>
      <c r="G21" s="79">
        <v>46411</v>
      </c>
      <c r="H21" s="79">
        <v>10329</v>
      </c>
      <c r="I21" s="79">
        <v>5137</v>
      </c>
      <c r="J21" s="79">
        <v>13366</v>
      </c>
      <c r="K21" s="79">
        <v>3990</v>
      </c>
      <c r="L21" s="79">
        <v>5615</v>
      </c>
      <c r="M21" s="79">
        <v>4331</v>
      </c>
      <c r="N21" s="79">
        <v>3753</v>
      </c>
      <c r="O21" s="79">
        <v>1787</v>
      </c>
      <c r="P21" s="79">
        <v>3046</v>
      </c>
    </row>
    <row r="22" spans="1:16" x14ac:dyDescent="0.25">
      <c r="A22" s="11"/>
      <c r="B22" s="73" t="s">
        <v>32</v>
      </c>
      <c r="C22" s="24" t="s">
        <v>33</v>
      </c>
      <c r="D22" s="25">
        <v>95900</v>
      </c>
      <c r="E22" s="79">
        <v>27886</v>
      </c>
      <c r="F22" s="79">
        <v>12913</v>
      </c>
      <c r="G22" s="79">
        <v>9615</v>
      </c>
      <c r="H22" s="79">
        <v>2828</v>
      </c>
      <c r="I22" s="79">
        <v>4261</v>
      </c>
      <c r="J22" s="79">
        <v>16647</v>
      </c>
      <c r="K22" s="79">
        <v>773</v>
      </c>
      <c r="L22" s="79">
        <v>7358</v>
      </c>
      <c r="M22" s="79">
        <v>1805</v>
      </c>
      <c r="N22" s="79">
        <v>4501</v>
      </c>
      <c r="O22" s="79">
        <v>2219</v>
      </c>
      <c r="P22" s="79">
        <v>5094</v>
      </c>
    </row>
    <row r="23" spans="1:16" x14ac:dyDescent="0.25">
      <c r="A23" s="11"/>
      <c r="B23" s="41" t="s">
        <v>34</v>
      </c>
      <c r="C23" s="24" t="s">
        <v>35</v>
      </c>
      <c r="D23" s="25">
        <v>0</v>
      </c>
    </row>
    <row r="24" spans="1:16" x14ac:dyDescent="0.25">
      <c r="A24" s="16">
        <v>13</v>
      </c>
      <c r="B24" s="77">
        <v>4113</v>
      </c>
      <c r="C24" s="17" t="s">
        <v>36</v>
      </c>
      <c r="D24" s="28">
        <f>+D25</f>
        <v>40004500</v>
      </c>
      <c r="E24" s="28">
        <f t="shared" ref="E24:P25" si="8">+E25</f>
        <v>2324430</v>
      </c>
      <c r="F24" s="28">
        <f t="shared" si="8"/>
        <v>2424632</v>
      </c>
      <c r="G24" s="28">
        <f t="shared" si="8"/>
        <v>4166352</v>
      </c>
      <c r="H24" s="28">
        <f t="shared" si="8"/>
        <v>2785154</v>
      </c>
      <c r="I24" s="28">
        <f t="shared" si="8"/>
        <v>3189970</v>
      </c>
      <c r="J24" s="28">
        <f t="shared" si="8"/>
        <v>3606596</v>
      </c>
      <c r="K24" s="28">
        <f t="shared" si="8"/>
        <v>3656906</v>
      </c>
      <c r="L24" s="28">
        <f t="shared" si="8"/>
        <v>4097264</v>
      </c>
      <c r="M24" s="28">
        <f t="shared" si="8"/>
        <v>3839084</v>
      </c>
      <c r="N24" s="28">
        <f t="shared" si="8"/>
        <v>3799370</v>
      </c>
      <c r="O24" s="28">
        <f t="shared" si="8"/>
        <v>3302687</v>
      </c>
      <c r="P24" s="28">
        <f t="shared" si="8"/>
        <v>2812055</v>
      </c>
    </row>
    <row r="25" spans="1:16" x14ac:dyDescent="0.25">
      <c r="A25" s="11"/>
      <c r="B25" s="64" t="s">
        <v>37</v>
      </c>
      <c r="C25" s="21" t="s">
        <v>38</v>
      </c>
      <c r="D25" s="22">
        <f>+D26</f>
        <v>40004500</v>
      </c>
      <c r="E25" s="22">
        <f t="shared" si="8"/>
        <v>2324430</v>
      </c>
      <c r="F25" s="22">
        <f t="shared" si="8"/>
        <v>2424632</v>
      </c>
      <c r="G25" s="22">
        <f t="shared" si="8"/>
        <v>4166352</v>
      </c>
      <c r="H25" s="22">
        <f t="shared" si="8"/>
        <v>2785154</v>
      </c>
      <c r="I25" s="22">
        <f t="shared" si="8"/>
        <v>3189970</v>
      </c>
      <c r="J25" s="22">
        <f t="shared" si="8"/>
        <v>3606596</v>
      </c>
      <c r="K25" s="22">
        <f t="shared" si="8"/>
        <v>3656906</v>
      </c>
      <c r="L25" s="22">
        <f t="shared" si="8"/>
        <v>4097264</v>
      </c>
      <c r="M25" s="22">
        <f t="shared" si="8"/>
        <v>3839084</v>
      </c>
      <c r="N25" s="22">
        <f t="shared" si="8"/>
        <v>3799370</v>
      </c>
      <c r="O25" s="22">
        <f t="shared" si="8"/>
        <v>3302687</v>
      </c>
      <c r="P25" s="22">
        <f t="shared" si="8"/>
        <v>2812055</v>
      </c>
    </row>
    <row r="26" spans="1:16" x14ac:dyDescent="0.25">
      <c r="A26" s="11"/>
      <c r="B26" s="41" t="s">
        <v>39</v>
      </c>
      <c r="C26" s="24" t="s">
        <v>38</v>
      </c>
      <c r="D26" s="25">
        <v>40004500</v>
      </c>
      <c r="E26" s="79">
        <v>2324430</v>
      </c>
      <c r="F26" s="79">
        <v>2424632</v>
      </c>
      <c r="G26" s="79">
        <v>4166352</v>
      </c>
      <c r="H26" s="79">
        <v>2785154</v>
      </c>
      <c r="I26" s="79">
        <v>3189970</v>
      </c>
      <c r="J26" s="79">
        <v>3606596</v>
      </c>
      <c r="K26" s="79">
        <v>3656906</v>
      </c>
      <c r="L26" s="79">
        <v>4097264</v>
      </c>
      <c r="M26" s="79">
        <v>3839084</v>
      </c>
      <c r="N26" s="79">
        <v>3799370</v>
      </c>
      <c r="O26" s="79">
        <v>3302687</v>
      </c>
      <c r="P26" s="79">
        <v>2812055</v>
      </c>
    </row>
    <row r="27" spans="1:16" x14ac:dyDescent="0.25">
      <c r="A27" s="16">
        <v>17</v>
      </c>
      <c r="B27" s="77">
        <v>4117</v>
      </c>
      <c r="C27" s="18" t="s">
        <v>40</v>
      </c>
      <c r="D27" s="19">
        <f>+D28+D29+D30+D31</f>
        <v>1962100</v>
      </c>
      <c r="E27" s="19">
        <f t="shared" ref="E27:P27" si="9">+E28+E29+E30+E31</f>
        <v>454681</v>
      </c>
      <c r="F27" s="19">
        <f t="shared" si="9"/>
        <v>153945</v>
      </c>
      <c r="G27" s="19">
        <f t="shared" si="9"/>
        <v>148497</v>
      </c>
      <c r="H27" s="19">
        <f t="shared" si="9"/>
        <v>122961</v>
      </c>
      <c r="I27" s="19">
        <f t="shared" si="9"/>
        <v>127539</v>
      </c>
      <c r="J27" s="19">
        <f t="shared" si="9"/>
        <v>156611</v>
      </c>
      <c r="K27" s="19">
        <f t="shared" si="9"/>
        <v>161794</v>
      </c>
      <c r="L27" s="19">
        <f t="shared" si="9"/>
        <v>155312</v>
      </c>
      <c r="M27" s="19">
        <f t="shared" si="9"/>
        <v>149279</v>
      </c>
      <c r="N27" s="19">
        <f t="shared" si="9"/>
        <v>141720</v>
      </c>
      <c r="O27" s="19">
        <f t="shared" si="9"/>
        <v>91795</v>
      </c>
      <c r="P27" s="19">
        <f t="shared" si="9"/>
        <v>97966</v>
      </c>
    </row>
    <row r="28" spans="1:16" x14ac:dyDescent="0.25">
      <c r="A28" s="11"/>
      <c r="B28" s="73" t="s">
        <v>41</v>
      </c>
      <c r="C28" s="24" t="s">
        <v>42</v>
      </c>
      <c r="D28" s="25">
        <v>1722100</v>
      </c>
      <c r="E28" s="79">
        <v>454681</v>
      </c>
      <c r="F28" s="79">
        <v>153945</v>
      </c>
      <c r="G28" s="79">
        <v>148497</v>
      </c>
      <c r="H28" s="79">
        <v>96295</v>
      </c>
      <c r="I28" s="79">
        <v>100873</v>
      </c>
      <c r="J28" s="79">
        <v>129945</v>
      </c>
      <c r="K28" s="79">
        <v>135128</v>
      </c>
      <c r="L28" s="79">
        <v>128646</v>
      </c>
      <c r="M28" s="79">
        <v>122613</v>
      </c>
      <c r="N28" s="79">
        <v>115054</v>
      </c>
      <c r="O28" s="79">
        <v>65126</v>
      </c>
      <c r="P28" s="79">
        <v>71297</v>
      </c>
    </row>
    <row r="29" spans="1:16" x14ac:dyDescent="0.25">
      <c r="A29" s="11"/>
      <c r="B29" s="73" t="s">
        <v>43</v>
      </c>
      <c r="C29" s="24" t="s">
        <v>44</v>
      </c>
      <c r="D29" s="25">
        <v>0</v>
      </c>
    </row>
    <row r="30" spans="1:16" x14ac:dyDescent="0.25">
      <c r="A30" s="11"/>
      <c r="B30" s="73" t="s">
        <v>45</v>
      </c>
      <c r="C30" s="24" t="s">
        <v>46</v>
      </c>
      <c r="D30" s="25">
        <v>0</v>
      </c>
    </row>
    <row r="31" spans="1:16" x14ac:dyDescent="0.25">
      <c r="A31" s="11"/>
      <c r="B31" s="73" t="s">
        <v>47</v>
      </c>
      <c r="C31" s="24" t="s">
        <v>48</v>
      </c>
      <c r="D31" s="25">
        <v>240000</v>
      </c>
      <c r="E31" s="79">
        <v>0</v>
      </c>
      <c r="F31" s="79">
        <v>0</v>
      </c>
      <c r="G31" s="79">
        <v>0</v>
      </c>
      <c r="H31" s="79">
        <v>26666</v>
      </c>
      <c r="I31" s="79">
        <v>26666</v>
      </c>
      <c r="J31" s="79">
        <v>26666</v>
      </c>
      <c r="K31" s="79">
        <v>26666</v>
      </c>
      <c r="L31" s="79">
        <v>26666</v>
      </c>
      <c r="M31" s="79">
        <v>26666</v>
      </c>
      <c r="N31" s="79">
        <v>26666</v>
      </c>
      <c r="O31" s="79">
        <v>26669</v>
      </c>
      <c r="P31" s="79">
        <v>26669</v>
      </c>
    </row>
    <row r="32" spans="1:16" ht="45" x14ac:dyDescent="0.25">
      <c r="A32" s="16">
        <v>19</v>
      </c>
      <c r="B32" s="29">
        <v>4118</v>
      </c>
      <c r="C32" s="18" t="s">
        <v>49</v>
      </c>
      <c r="D32" s="30">
        <f>SUM(D33)</f>
        <v>0</v>
      </c>
      <c r="E32" s="30">
        <f t="shared" ref="E32:P32" si="10">SUM(E33)</f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10"/>
        <v>0</v>
      </c>
      <c r="O32" s="30">
        <f t="shared" si="10"/>
        <v>0</v>
      </c>
      <c r="P32" s="30">
        <f t="shared" si="10"/>
        <v>0</v>
      </c>
    </row>
    <row r="33" spans="1:16" ht="45" x14ac:dyDescent="0.25">
      <c r="A33" s="11"/>
      <c r="B33" s="73" t="s">
        <v>50</v>
      </c>
      <c r="C33" s="24" t="s">
        <v>49</v>
      </c>
      <c r="D33" s="25">
        <v>0</v>
      </c>
    </row>
    <row r="34" spans="1:16" x14ac:dyDescent="0.25">
      <c r="A34" s="11">
        <v>18</v>
      </c>
      <c r="B34" s="77">
        <v>4119</v>
      </c>
      <c r="C34" s="18" t="s">
        <v>51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52</v>
      </c>
      <c r="P34" s="31" t="s">
        <v>52</v>
      </c>
    </row>
    <row r="35" spans="1:16" x14ac:dyDescent="0.25">
      <c r="A35" s="16">
        <v>3</v>
      </c>
      <c r="B35" s="76">
        <v>4130</v>
      </c>
      <c r="C35" s="13" t="s">
        <v>53</v>
      </c>
      <c r="D35" s="15">
        <f>SUM(D36+D38)</f>
        <v>1000000</v>
      </c>
      <c r="E35" s="15">
        <f t="shared" ref="E35:P35" si="11">SUM(E36+E38)</f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333333</v>
      </c>
      <c r="N35" s="15">
        <f t="shared" si="11"/>
        <v>333333</v>
      </c>
      <c r="O35" s="15">
        <f t="shared" si="11"/>
        <v>333334</v>
      </c>
      <c r="P35" s="15">
        <f t="shared" si="11"/>
        <v>0</v>
      </c>
    </row>
    <row r="36" spans="1:16" x14ac:dyDescent="0.25">
      <c r="A36" s="16">
        <v>31</v>
      </c>
      <c r="B36" s="77">
        <v>4131</v>
      </c>
      <c r="C36" s="18" t="s">
        <v>54</v>
      </c>
      <c r="D36" s="19">
        <f>+D37</f>
        <v>1000000</v>
      </c>
      <c r="E36" s="19">
        <f t="shared" ref="E36:P36" si="12">+E37</f>
        <v>0</v>
      </c>
      <c r="F36" s="19">
        <f t="shared" si="12"/>
        <v>0</v>
      </c>
      <c r="G36" s="19">
        <f t="shared" si="12"/>
        <v>0</v>
      </c>
      <c r="H36" s="19">
        <f t="shared" si="12"/>
        <v>0</v>
      </c>
      <c r="I36" s="19">
        <f t="shared" si="12"/>
        <v>0</v>
      </c>
      <c r="J36" s="19">
        <f t="shared" si="12"/>
        <v>0</v>
      </c>
      <c r="K36" s="19">
        <f t="shared" si="12"/>
        <v>0</v>
      </c>
      <c r="L36" s="19">
        <f t="shared" si="12"/>
        <v>0</v>
      </c>
      <c r="M36" s="19">
        <f t="shared" si="12"/>
        <v>333333</v>
      </c>
      <c r="N36" s="19">
        <f t="shared" si="12"/>
        <v>333333</v>
      </c>
      <c r="O36" s="19">
        <f t="shared" si="12"/>
        <v>333334</v>
      </c>
      <c r="P36" s="19">
        <f t="shared" si="12"/>
        <v>0</v>
      </c>
    </row>
    <row r="37" spans="1:16" x14ac:dyDescent="0.25">
      <c r="A37" s="11"/>
      <c r="B37" s="73" t="s">
        <v>55</v>
      </c>
      <c r="C37" s="24" t="s">
        <v>56</v>
      </c>
      <c r="D37" s="25">
        <v>1000000</v>
      </c>
      <c r="M37" s="79">
        <v>333333</v>
      </c>
      <c r="N37" s="79">
        <v>333333</v>
      </c>
      <c r="O37" s="79">
        <v>333334</v>
      </c>
    </row>
    <row r="38" spans="1:16" ht="45" x14ac:dyDescent="0.25">
      <c r="A38" s="16">
        <v>39</v>
      </c>
      <c r="B38" s="29">
        <v>4132</v>
      </c>
      <c r="C38" s="18" t="s">
        <v>57</v>
      </c>
      <c r="D38" s="30">
        <f>SUM(D39)</f>
        <v>0</v>
      </c>
      <c r="E38" s="30">
        <f t="shared" ref="E38:P38" si="13">SUM(E39)</f>
        <v>0</v>
      </c>
      <c r="F38" s="30">
        <f t="shared" si="13"/>
        <v>0</v>
      </c>
      <c r="G38" s="30">
        <f t="shared" si="13"/>
        <v>0</v>
      </c>
      <c r="H38" s="30">
        <f t="shared" si="13"/>
        <v>0</v>
      </c>
      <c r="I38" s="30">
        <f t="shared" si="13"/>
        <v>0</v>
      </c>
      <c r="J38" s="30">
        <f t="shared" si="13"/>
        <v>0</v>
      </c>
      <c r="K38" s="30">
        <f t="shared" si="13"/>
        <v>0</v>
      </c>
      <c r="L38" s="30">
        <f t="shared" si="13"/>
        <v>0</v>
      </c>
      <c r="M38" s="30">
        <f t="shared" si="13"/>
        <v>0</v>
      </c>
      <c r="N38" s="30">
        <f t="shared" si="13"/>
        <v>0</v>
      </c>
      <c r="O38" s="30">
        <f t="shared" si="13"/>
        <v>0</v>
      </c>
      <c r="P38" s="30">
        <f t="shared" si="13"/>
        <v>0</v>
      </c>
    </row>
    <row r="39" spans="1:16" ht="45" x14ac:dyDescent="0.25">
      <c r="A39" s="11"/>
      <c r="B39" s="73" t="s">
        <v>58</v>
      </c>
      <c r="C39" s="24" t="s">
        <v>59</v>
      </c>
      <c r="D39" s="25">
        <v>0</v>
      </c>
    </row>
    <row r="40" spans="1:16" x14ac:dyDescent="0.25">
      <c r="A40" s="16">
        <v>4</v>
      </c>
      <c r="B40" s="76">
        <v>4140</v>
      </c>
      <c r="C40" s="13" t="s">
        <v>60</v>
      </c>
      <c r="D40" s="15">
        <f>+D41+D67+D245+D250+D252</f>
        <v>91340921</v>
      </c>
      <c r="E40" s="15">
        <f t="shared" ref="E40:P40" si="14">+E41+E67+E245+E250+E252</f>
        <v>10467571</v>
      </c>
      <c r="F40" s="15">
        <f t="shared" si="14"/>
        <v>7812882</v>
      </c>
      <c r="G40" s="15">
        <f t="shared" si="14"/>
        <v>9930906</v>
      </c>
      <c r="H40" s="15">
        <f t="shared" si="14"/>
        <v>8920372</v>
      </c>
      <c r="I40" s="15">
        <f t="shared" si="14"/>
        <v>6867871</v>
      </c>
      <c r="J40" s="15">
        <f t="shared" si="14"/>
        <v>6128768</v>
      </c>
      <c r="K40" s="15">
        <f t="shared" si="14"/>
        <v>8880280</v>
      </c>
      <c r="L40" s="15">
        <f t="shared" si="14"/>
        <v>6951492</v>
      </c>
      <c r="M40" s="15">
        <f t="shared" si="14"/>
        <v>5786648</v>
      </c>
      <c r="N40" s="15">
        <f t="shared" si="14"/>
        <v>6293764</v>
      </c>
      <c r="O40" s="15">
        <f t="shared" si="14"/>
        <v>6660340</v>
      </c>
      <c r="P40" s="15">
        <f t="shared" si="14"/>
        <v>6640027</v>
      </c>
    </row>
    <row r="41" spans="1:16" ht="30" x14ac:dyDescent="0.25">
      <c r="A41" s="16">
        <v>41</v>
      </c>
      <c r="B41" s="77">
        <v>4141</v>
      </c>
      <c r="C41" s="18" t="s">
        <v>61</v>
      </c>
      <c r="D41" s="19">
        <f>+D42+D44+D46+D54+D61</f>
        <v>7775150</v>
      </c>
      <c r="E41" s="19">
        <f t="shared" ref="E41:P41" si="15">+E42+E44+E46+E54+E61</f>
        <v>570425</v>
      </c>
      <c r="F41" s="19">
        <f t="shared" si="15"/>
        <v>569613</v>
      </c>
      <c r="G41" s="19">
        <f t="shared" si="15"/>
        <v>650976</v>
      </c>
      <c r="H41" s="19">
        <f t="shared" si="15"/>
        <v>786822</v>
      </c>
      <c r="I41" s="19">
        <f t="shared" si="15"/>
        <v>703503</v>
      </c>
      <c r="J41" s="19">
        <f t="shared" si="15"/>
        <v>569257</v>
      </c>
      <c r="K41" s="19">
        <f t="shared" si="15"/>
        <v>614766</v>
      </c>
      <c r="L41" s="19">
        <f t="shared" si="15"/>
        <v>667421</v>
      </c>
      <c r="M41" s="19">
        <f t="shared" si="15"/>
        <v>584509</v>
      </c>
      <c r="N41" s="19">
        <f t="shared" si="15"/>
        <v>561386</v>
      </c>
      <c r="O41" s="19">
        <f t="shared" si="15"/>
        <v>853737</v>
      </c>
      <c r="P41" s="19">
        <f t="shared" si="15"/>
        <v>642735</v>
      </c>
    </row>
    <row r="42" spans="1:16" x14ac:dyDescent="0.25">
      <c r="A42" s="11"/>
      <c r="B42" s="64" t="s">
        <v>62</v>
      </c>
      <c r="C42" s="21" t="s">
        <v>63</v>
      </c>
      <c r="D42" s="22">
        <f>+D43</f>
        <v>4465100</v>
      </c>
      <c r="E42" s="22">
        <f t="shared" ref="E42:P42" si="16">+E43</f>
        <v>271400</v>
      </c>
      <c r="F42" s="22">
        <f t="shared" si="16"/>
        <v>305610</v>
      </c>
      <c r="G42" s="22">
        <f t="shared" si="16"/>
        <v>362165</v>
      </c>
      <c r="H42" s="22">
        <f t="shared" si="16"/>
        <v>512385</v>
      </c>
      <c r="I42" s="22">
        <f t="shared" si="16"/>
        <v>418345</v>
      </c>
      <c r="J42" s="22">
        <f t="shared" si="16"/>
        <v>301135</v>
      </c>
      <c r="K42" s="22">
        <f t="shared" si="16"/>
        <v>333502</v>
      </c>
      <c r="L42" s="22">
        <f t="shared" si="16"/>
        <v>404407</v>
      </c>
      <c r="M42" s="22">
        <f t="shared" si="16"/>
        <v>312140</v>
      </c>
      <c r="N42" s="22">
        <f t="shared" si="16"/>
        <v>299613</v>
      </c>
      <c r="O42" s="22">
        <f t="shared" si="16"/>
        <v>584989</v>
      </c>
      <c r="P42" s="22">
        <f t="shared" si="16"/>
        <v>359409</v>
      </c>
    </row>
    <row r="43" spans="1:16" x14ac:dyDescent="0.25">
      <c r="A43" s="11"/>
      <c r="B43" s="73" t="s">
        <v>64</v>
      </c>
      <c r="C43" s="24" t="s">
        <v>65</v>
      </c>
      <c r="D43" s="25">
        <v>4465100</v>
      </c>
      <c r="E43" s="79">
        <v>271400</v>
      </c>
      <c r="F43" s="79">
        <v>305610</v>
      </c>
      <c r="G43" s="79">
        <v>362165</v>
      </c>
      <c r="H43" s="79">
        <v>512385</v>
      </c>
      <c r="I43" s="79">
        <v>418345</v>
      </c>
      <c r="J43" s="79">
        <v>301135</v>
      </c>
      <c r="K43" s="79">
        <v>333502</v>
      </c>
      <c r="L43" s="79">
        <v>404407</v>
      </c>
      <c r="M43" s="79">
        <v>312140</v>
      </c>
      <c r="N43" s="79">
        <v>299613</v>
      </c>
      <c r="O43" s="79">
        <v>584989</v>
      </c>
      <c r="P43" s="79">
        <v>359409</v>
      </c>
    </row>
    <row r="44" spans="1:16" x14ac:dyDescent="0.25">
      <c r="A44" s="11"/>
      <c r="B44" s="64" t="s">
        <v>66</v>
      </c>
      <c r="C44" s="21" t="s">
        <v>67</v>
      </c>
      <c r="D44" s="22">
        <f>+D45</f>
        <v>0</v>
      </c>
      <c r="E44" s="22">
        <f t="shared" ref="E44:P44" si="17">+E45</f>
        <v>0</v>
      </c>
      <c r="F44" s="22">
        <f t="shared" si="17"/>
        <v>0</v>
      </c>
      <c r="G44" s="22">
        <f t="shared" si="17"/>
        <v>0</v>
      </c>
      <c r="H44" s="22">
        <f t="shared" si="17"/>
        <v>0</v>
      </c>
      <c r="I44" s="22">
        <f t="shared" si="17"/>
        <v>0</v>
      </c>
      <c r="J44" s="22">
        <f t="shared" si="17"/>
        <v>0</v>
      </c>
      <c r="K44" s="22">
        <f t="shared" si="17"/>
        <v>0</v>
      </c>
      <c r="L44" s="22">
        <f t="shared" si="17"/>
        <v>0</v>
      </c>
      <c r="M44" s="22">
        <f t="shared" si="17"/>
        <v>0</v>
      </c>
      <c r="N44" s="22">
        <f t="shared" si="17"/>
        <v>0</v>
      </c>
      <c r="O44" s="22">
        <f t="shared" si="17"/>
        <v>0</v>
      </c>
      <c r="P44" s="22">
        <f t="shared" si="17"/>
        <v>0</v>
      </c>
    </row>
    <row r="45" spans="1:16" x14ac:dyDescent="0.25">
      <c r="A45" s="11"/>
      <c r="B45" s="73" t="s">
        <v>68</v>
      </c>
      <c r="C45" s="24" t="s">
        <v>67</v>
      </c>
      <c r="D45" s="25">
        <v>0</v>
      </c>
    </row>
    <row r="46" spans="1:16" x14ac:dyDescent="0.25">
      <c r="A46" s="11"/>
      <c r="B46" s="64" t="s">
        <v>69</v>
      </c>
      <c r="C46" s="21" t="s">
        <v>70</v>
      </c>
      <c r="D46" s="22">
        <f>SUM(D47:D53)</f>
        <v>3188600</v>
      </c>
      <c r="E46" s="22">
        <f t="shared" ref="E46:P46" si="18">SUM(E47:E53)</f>
        <v>288252</v>
      </c>
      <c r="F46" s="22">
        <f t="shared" si="18"/>
        <v>253628</v>
      </c>
      <c r="G46" s="22">
        <f t="shared" si="18"/>
        <v>275801</v>
      </c>
      <c r="H46" s="22">
        <f t="shared" si="18"/>
        <v>266265</v>
      </c>
      <c r="I46" s="22">
        <f t="shared" si="18"/>
        <v>273384</v>
      </c>
      <c r="J46" s="22">
        <f t="shared" si="18"/>
        <v>257342</v>
      </c>
      <c r="K46" s="22">
        <f t="shared" si="18"/>
        <v>271619</v>
      </c>
      <c r="L46" s="22">
        <f t="shared" si="18"/>
        <v>252764</v>
      </c>
      <c r="M46" s="22">
        <f t="shared" si="18"/>
        <v>262195</v>
      </c>
      <c r="N46" s="22">
        <f t="shared" si="18"/>
        <v>254689</v>
      </c>
      <c r="O46" s="22">
        <f t="shared" si="18"/>
        <v>258962</v>
      </c>
      <c r="P46" s="22">
        <f t="shared" si="18"/>
        <v>273699</v>
      </c>
    </row>
    <row r="47" spans="1:16" x14ac:dyDescent="0.25">
      <c r="A47" s="11"/>
      <c r="B47" s="41" t="s">
        <v>71</v>
      </c>
      <c r="C47" s="24" t="s">
        <v>72</v>
      </c>
      <c r="D47" s="25"/>
    </row>
    <row r="48" spans="1:16" x14ac:dyDescent="0.25">
      <c r="A48" s="11"/>
      <c r="B48" s="41" t="s">
        <v>73</v>
      </c>
      <c r="C48" s="24" t="s">
        <v>74</v>
      </c>
      <c r="D48" s="25">
        <v>200000</v>
      </c>
      <c r="E48" s="79">
        <v>34158</v>
      </c>
      <c r="F48" s="79">
        <v>10498</v>
      </c>
      <c r="G48" s="79">
        <v>21703</v>
      </c>
      <c r="H48" s="79">
        <v>15955</v>
      </c>
      <c r="I48" s="79">
        <v>22661</v>
      </c>
      <c r="J48" s="79">
        <v>10149</v>
      </c>
      <c r="K48" s="79">
        <v>21365</v>
      </c>
      <c r="L48" s="79">
        <v>8050</v>
      </c>
      <c r="M48" s="79">
        <v>11753</v>
      </c>
      <c r="N48" s="79">
        <v>12412</v>
      </c>
      <c r="O48" s="79">
        <v>9920</v>
      </c>
      <c r="P48" s="79">
        <v>21376</v>
      </c>
    </row>
    <row r="49" spans="1:16" x14ac:dyDescent="0.25">
      <c r="A49" s="11"/>
      <c r="B49" s="41" t="s">
        <v>75</v>
      </c>
      <c r="C49" s="24" t="s">
        <v>76</v>
      </c>
      <c r="D49" s="25"/>
    </row>
    <row r="50" spans="1:16" x14ac:dyDescent="0.25">
      <c r="A50" s="11"/>
      <c r="B50" s="41" t="s">
        <v>77</v>
      </c>
      <c r="C50" s="24" t="s">
        <v>78</v>
      </c>
      <c r="D50" s="25">
        <v>2846700</v>
      </c>
      <c r="E50" s="79">
        <v>237132</v>
      </c>
      <c r="F50" s="79">
        <v>237130</v>
      </c>
      <c r="G50" s="79">
        <v>237130</v>
      </c>
      <c r="H50" s="79">
        <v>237130</v>
      </c>
      <c r="I50" s="79">
        <v>237130</v>
      </c>
      <c r="J50" s="79">
        <v>237130</v>
      </c>
      <c r="K50" s="79">
        <v>237130</v>
      </c>
      <c r="L50" s="79">
        <v>237130</v>
      </c>
      <c r="M50" s="79">
        <v>237130</v>
      </c>
      <c r="N50" s="79">
        <v>237130</v>
      </c>
      <c r="O50" s="79">
        <v>237699</v>
      </c>
      <c r="P50" s="79">
        <v>237699</v>
      </c>
    </row>
    <row r="51" spans="1:16" x14ac:dyDescent="0.25">
      <c r="A51" s="11"/>
      <c r="B51" s="41" t="s">
        <v>79</v>
      </c>
      <c r="C51" s="24" t="s">
        <v>80</v>
      </c>
      <c r="D51" s="25"/>
    </row>
    <row r="52" spans="1:16" x14ac:dyDescent="0.25">
      <c r="A52" s="11"/>
      <c r="B52" s="41" t="s">
        <v>81</v>
      </c>
      <c r="C52" s="24" t="s">
        <v>82</v>
      </c>
      <c r="D52" s="25">
        <v>141900</v>
      </c>
      <c r="E52" s="79">
        <v>16962</v>
      </c>
      <c r="F52" s="79">
        <v>6000</v>
      </c>
      <c r="G52" s="79">
        <v>16968</v>
      </c>
      <c r="H52" s="79">
        <v>13180</v>
      </c>
      <c r="I52" s="79">
        <v>13593</v>
      </c>
      <c r="J52" s="79">
        <v>10063</v>
      </c>
      <c r="K52" s="79">
        <v>13124</v>
      </c>
      <c r="L52" s="79">
        <v>7584</v>
      </c>
      <c r="M52" s="79">
        <v>13312</v>
      </c>
      <c r="N52" s="79">
        <v>5147</v>
      </c>
      <c r="O52" s="79">
        <v>11343</v>
      </c>
      <c r="P52" s="79">
        <v>14624</v>
      </c>
    </row>
    <row r="53" spans="1:16" x14ac:dyDescent="0.25">
      <c r="A53" s="11"/>
      <c r="B53" s="41" t="s">
        <v>83</v>
      </c>
      <c r="C53" s="24" t="s">
        <v>84</v>
      </c>
      <c r="D53" s="25"/>
    </row>
    <row r="54" spans="1:16" x14ac:dyDescent="0.25">
      <c r="A54" s="11"/>
      <c r="B54" s="64" t="s">
        <v>85</v>
      </c>
      <c r="C54" s="21" t="s">
        <v>86</v>
      </c>
      <c r="D54" s="22">
        <f>+D55+D56+D57+D58+D59+D60</f>
        <v>121450</v>
      </c>
      <c r="E54" s="22">
        <f t="shared" ref="E54:P54" si="19">+E55+E56+E57+E58+E59+E60</f>
        <v>10773</v>
      </c>
      <c r="F54" s="22">
        <f t="shared" si="19"/>
        <v>10375</v>
      </c>
      <c r="G54" s="22">
        <f t="shared" si="19"/>
        <v>13010</v>
      </c>
      <c r="H54" s="22">
        <f t="shared" si="19"/>
        <v>8172</v>
      </c>
      <c r="I54" s="22">
        <f t="shared" si="19"/>
        <v>11774</v>
      </c>
      <c r="J54" s="22">
        <f t="shared" si="19"/>
        <v>10780</v>
      </c>
      <c r="K54" s="22">
        <f t="shared" si="19"/>
        <v>9645</v>
      </c>
      <c r="L54" s="22">
        <f t="shared" si="19"/>
        <v>10250</v>
      </c>
      <c r="M54" s="22">
        <f t="shared" si="19"/>
        <v>10174</v>
      </c>
      <c r="N54" s="22">
        <f t="shared" si="19"/>
        <v>7084</v>
      </c>
      <c r="O54" s="22">
        <f t="shared" si="19"/>
        <v>9786</v>
      </c>
      <c r="P54" s="22">
        <f t="shared" si="19"/>
        <v>9627</v>
      </c>
    </row>
    <row r="55" spans="1:16" x14ac:dyDescent="0.25">
      <c r="A55" s="11"/>
      <c r="B55" s="41" t="s">
        <v>87</v>
      </c>
      <c r="C55" s="24" t="s">
        <v>88</v>
      </c>
      <c r="D55" s="25">
        <v>76850</v>
      </c>
      <c r="E55" s="79">
        <v>7082</v>
      </c>
      <c r="F55" s="79">
        <v>5575</v>
      </c>
      <c r="G55" s="79">
        <v>7146</v>
      </c>
      <c r="H55" s="79">
        <v>4263</v>
      </c>
      <c r="I55" s="79">
        <v>7291</v>
      </c>
      <c r="J55" s="79">
        <v>7104</v>
      </c>
      <c r="K55" s="79">
        <v>6628</v>
      </c>
      <c r="L55" s="79">
        <v>6649</v>
      </c>
      <c r="M55" s="79">
        <v>5510</v>
      </c>
      <c r="N55" s="79">
        <v>7084</v>
      </c>
      <c r="O55" s="79">
        <v>6843</v>
      </c>
      <c r="P55" s="79">
        <v>5675</v>
      </c>
    </row>
    <row r="56" spans="1:16" x14ac:dyDescent="0.25">
      <c r="A56" s="11"/>
      <c r="B56" s="41" t="s">
        <v>89</v>
      </c>
      <c r="C56" s="24" t="s">
        <v>90</v>
      </c>
      <c r="D56" s="25">
        <v>0</v>
      </c>
    </row>
    <row r="57" spans="1:16" x14ac:dyDescent="0.25">
      <c r="A57" s="11"/>
      <c r="B57" s="41" t="s">
        <v>91</v>
      </c>
      <c r="C57" s="24" t="s">
        <v>92</v>
      </c>
      <c r="D57" s="25">
        <v>44600</v>
      </c>
      <c r="E57" s="79">
        <v>3691</v>
      </c>
      <c r="F57" s="79">
        <v>4800</v>
      </c>
      <c r="G57" s="79">
        <v>5864</v>
      </c>
      <c r="H57" s="79">
        <v>3909</v>
      </c>
      <c r="I57" s="79">
        <v>4483</v>
      </c>
      <c r="J57" s="79">
        <v>3676</v>
      </c>
      <c r="K57" s="79">
        <v>3017</v>
      </c>
      <c r="L57" s="79">
        <v>3601</v>
      </c>
      <c r="M57" s="79">
        <v>4664</v>
      </c>
      <c r="N57" s="79">
        <v>0</v>
      </c>
      <c r="O57" s="79">
        <v>2943</v>
      </c>
      <c r="P57" s="79">
        <v>3952</v>
      </c>
    </row>
    <row r="58" spans="1:16" x14ac:dyDescent="0.25">
      <c r="A58" s="11"/>
      <c r="B58" s="41" t="s">
        <v>93</v>
      </c>
      <c r="C58" s="24" t="s">
        <v>94</v>
      </c>
      <c r="D58" s="25">
        <v>0</v>
      </c>
    </row>
    <row r="59" spans="1:16" x14ac:dyDescent="0.25">
      <c r="A59" s="11"/>
      <c r="B59" s="41" t="s">
        <v>95</v>
      </c>
      <c r="C59" s="24" t="s">
        <v>96</v>
      </c>
      <c r="D59" s="25">
        <v>0</v>
      </c>
    </row>
    <row r="60" spans="1:16" x14ac:dyDescent="0.25">
      <c r="A60" s="11"/>
      <c r="B60" s="41" t="s">
        <v>97</v>
      </c>
      <c r="C60" s="24" t="s">
        <v>98</v>
      </c>
      <c r="D60" s="25">
        <v>0</v>
      </c>
    </row>
    <row r="61" spans="1:16" x14ac:dyDescent="0.25">
      <c r="A61" s="11"/>
      <c r="B61" s="64" t="s">
        <v>99</v>
      </c>
      <c r="C61" s="21" t="s">
        <v>100</v>
      </c>
      <c r="D61" s="22">
        <f>+D62+D63+D64+D65+D66</f>
        <v>0</v>
      </c>
      <c r="E61" s="22">
        <f t="shared" ref="E61:P61" si="20">+E62+E63+E64+E65+E66</f>
        <v>0</v>
      </c>
      <c r="F61" s="22">
        <f t="shared" si="20"/>
        <v>0</v>
      </c>
      <c r="G61" s="22">
        <f t="shared" si="20"/>
        <v>0</v>
      </c>
      <c r="H61" s="22">
        <f t="shared" si="20"/>
        <v>0</v>
      </c>
      <c r="I61" s="22">
        <f t="shared" si="20"/>
        <v>0</v>
      </c>
      <c r="J61" s="22">
        <f t="shared" si="20"/>
        <v>0</v>
      </c>
      <c r="K61" s="22">
        <f t="shared" si="20"/>
        <v>0</v>
      </c>
      <c r="L61" s="22">
        <f t="shared" si="20"/>
        <v>0</v>
      </c>
      <c r="M61" s="22">
        <f t="shared" si="20"/>
        <v>0</v>
      </c>
      <c r="N61" s="22">
        <f t="shared" si="20"/>
        <v>0</v>
      </c>
      <c r="O61" s="22">
        <f t="shared" si="20"/>
        <v>0</v>
      </c>
      <c r="P61" s="22">
        <f t="shared" si="20"/>
        <v>0</v>
      </c>
    </row>
    <row r="62" spans="1:16" x14ac:dyDescent="0.25">
      <c r="A62" s="11"/>
      <c r="B62" s="41" t="s">
        <v>101</v>
      </c>
      <c r="C62" s="24" t="s">
        <v>102</v>
      </c>
      <c r="D62" s="25">
        <v>0</v>
      </c>
    </row>
    <row r="63" spans="1:16" x14ac:dyDescent="0.25">
      <c r="A63" s="11"/>
      <c r="B63" s="41" t="s">
        <v>103</v>
      </c>
      <c r="C63" s="24" t="s">
        <v>104</v>
      </c>
      <c r="D63" s="25">
        <v>0</v>
      </c>
    </row>
    <row r="64" spans="1:16" x14ac:dyDescent="0.25">
      <c r="A64" s="11"/>
      <c r="B64" s="41" t="s">
        <v>105</v>
      </c>
      <c r="C64" s="24" t="s">
        <v>106</v>
      </c>
      <c r="D64" s="25">
        <v>0</v>
      </c>
    </row>
    <row r="65" spans="1:16" x14ac:dyDescent="0.25">
      <c r="A65" s="11"/>
      <c r="B65" s="41" t="s">
        <v>107</v>
      </c>
      <c r="C65" s="24" t="s">
        <v>108</v>
      </c>
      <c r="D65" s="25">
        <v>0</v>
      </c>
    </row>
    <row r="66" spans="1:16" ht="30" x14ac:dyDescent="0.25">
      <c r="A66" s="11"/>
      <c r="B66" s="41" t="s">
        <v>109</v>
      </c>
      <c r="C66" s="24" t="s">
        <v>110</v>
      </c>
      <c r="D66" s="25">
        <v>0</v>
      </c>
    </row>
    <row r="67" spans="1:16" x14ac:dyDescent="0.25">
      <c r="A67" s="16">
        <v>43</v>
      </c>
      <c r="B67" s="77">
        <v>4143</v>
      </c>
      <c r="C67" s="18" t="s">
        <v>111</v>
      </c>
      <c r="D67" s="19">
        <f>+D68+D86+D108+D127+D141+D147+D149+D159+D166+D176+D185+D194+D203+D206+D209+D211+D214</f>
        <v>77482821</v>
      </c>
      <c r="E67" s="19">
        <f t="shared" ref="E67:P67" si="21">+E68+E86+E108+E127+E141+E147+E149+E159+E166+E176+E185+E194+E203+E206+E209+E211+E214</f>
        <v>9839112</v>
      </c>
      <c r="F67" s="19">
        <f t="shared" si="21"/>
        <v>7197125</v>
      </c>
      <c r="G67" s="19">
        <f t="shared" si="21"/>
        <v>7964668</v>
      </c>
      <c r="H67" s="19">
        <f t="shared" si="21"/>
        <v>7780755</v>
      </c>
      <c r="I67" s="19">
        <f t="shared" si="21"/>
        <v>5376659</v>
      </c>
      <c r="J67" s="19">
        <f t="shared" si="21"/>
        <v>5317692</v>
      </c>
      <c r="K67" s="19">
        <f t="shared" si="21"/>
        <v>5509690</v>
      </c>
      <c r="L67" s="19">
        <f t="shared" si="21"/>
        <v>6180848</v>
      </c>
      <c r="M67" s="19">
        <f t="shared" si="21"/>
        <v>5104424</v>
      </c>
      <c r="N67" s="19">
        <f t="shared" si="21"/>
        <v>5624361</v>
      </c>
      <c r="O67" s="19">
        <f t="shared" si="21"/>
        <v>5676514</v>
      </c>
      <c r="P67" s="19">
        <f t="shared" si="21"/>
        <v>5910973</v>
      </c>
    </row>
    <row r="68" spans="1:16" x14ac:dyDescent="0.25">
      <c r="A68" s="11"/>
      <c r="B68" s="64" t="s">
        <v>112</v>
      </c>
      <c r="C68" s="21" t="s">
        <v>86</v>
      </c>
      <c r="D68" s="22">
        <f>SUM(D69:D85)</f>
        <v>3690200</v>
      </c>
      <c r="E68" s="22">
        <f t="shared" ref="E68:P68" si="22">SUM(E69:E85)</f>
        <v>305677</v>
      </c>
      <c r="F68" s="22">
        <f t="shared" si="22"/>
        <v>295715</v>
      </c>
      <c r="G68" s="22">
        <f t="shared" si="22"/>
        <v>385380</v>
      </c>
      <c r="H68" s="22">
        <f t="shared" si="22"/>
        <v>253800</v>
      </c>
      <c r="I68" s="22">
        <f t="shared" si="22"/>
        <v>352589</v>
      </c>
      <c r="J68" s="22">
        <f t="shared" si="22"/>
        <v>378881</v>
      </c>
      <c r="K68" s="22">
        <f t="shared" si="22"/>
        <v>365596</v>
      </c>
      <c r="L68" s="22">
        <f t="shared" si="22"/>
        <v>326166</v>
      </c>
      <c r="M68" s="22">
        <f t="shared" si="22"/>
        <v>281939</v>
      </c>
      <c r="N68" s="22">
        <f t="shared" si="22"/>
        <v>212852</v>
      </c>
      <c r="O68" s="22">
        <f t="shared" si="22"/>
        <v>263497</v>
      </c>
      <c r="P68" s="22">
        <f t="shared" si="22"/>
        <v>268108</v>
      </c>
    </row>
    <row r="69" spans="1:16" x14ac:dyDescent="0.25">
      <c r="A69" s="11"/>
      <c r="B69" s="41" t="s">
        <v>113</v>
      </c>
      <c r="C69" s="24" t="s">
        <v>114</v>
      </c>
      <c r="D69" s="25">
        <v>1132400</v>
      </c>
      <c r="E69" s="79">
        <v>108304</v>
      </c>
      <c r="F69" s="79">
        <v>88188</v>
      </c>
      <c r="G69" s="79">
        <v>118198</v>
      </c>
      <c r="H69" s="79">
        <v>72774</v>
      </c>
      <c r="I69" s="79">
        <v>116923</v>
      </c>
      <c r="J69" s="79">
        <v>123614</v>
      </c>
      <c r="K69" s="79">
        <v>121065</v>
      </c>
      <c r="L69" s="79">
        <v>110233</v>
      </c>
      <c r="M69" s="79">
        <v>83790</v>
      </c>
      <c r="N69" s="79">
        <v>5481</v>
      </c>
      <c r="O69" s="79">
        <v>96215</v>
      </c>
      <c r="P69" s="79">
        <v>87615</v>
      </c>
    </row>
    <row r="70" spans="1:16" x14ac:dyDescent="0.25">
      <c r="A70" s="11"/>
      <c r="B70" s="41" t="s">
        <v>115</v>
      </c>
      <c r="C70" s="24" t="s">
        <v>116</v>
      </c>
      <c r="D70" s="25">
        <v>2900</v>
      </c>
      <c r="E70" s="79">
        <v>0</v>
      </c>
      <c r="F70" s="79">
        <v>3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2897</v>
      </c>
      <c r="O70" s="79">
        <v>0</v>
      </c>
      <c r="P70" s="79">
        <v>0</v>
      </c>
    </row>
    <row r="71" spans="1:16" x14ac:dyDescent="0.25">
      <c r="A71" s="11"/>
      <c r="B71" s="41" t="s">
        <v>117</v>
      </c>
      <c r="C71" s="24" t="s">
        <v>118</v>
      </c>
      <c r="D71" s="25">
        <v>1074000</v>
      </c>
      <c r="E71" s="79">
        <v>74422</v>
      </c>
      <c r="F71" s="79">
        <v>100648</v>
      </c>
      <c r="G71" s="79">
        <v>115313</v>
      </c>
      <c r="H71" s="79">
        <v>81493</v>
      </c>
      <c r="I71" s="79">
        <v>96830</v>
      </c>
      <c r="J71" s="79">
        <v>106273</v>
      </c>
      <c r="K71" s="79">
        <v>108684</v>
      </c>
      <c r="L71" s="79">
        <v>87188</v>
      </c>
      <c r="M71" s="79">
        <v>90402</v>
      </c>
      <c r="N71" s="79">
        <v>79755</v>
      </c>
      <c r="O71" s="79">
        <v>55648</v>
      </c>
      <c r="P71" s="79">
        <v>77344</v>
      </c>
    </row>
    <row r="72" spans="1:16" x14ac:dyDescent="0.25">
      <c r="A72" s="11"/>
      <c r="B72" s="41" t="s">
        <v>119</v>
      </c>
      <c r="C72" s="24" t="s">
        <v>120</v>
      </c>
      <c r="D72" s="25">
        <v>0</v>
      </c>
    </row>
    <row r="73" spans="1:16" x14ac:dyDescent="0.25">
      <c r="A73" s="11"/>
      <c r="B73" s="41" t="s">
        <v>121</v>
      </c>
      <c r="C73" s="24" t="s">
        <v>122</v>
      </c>
      <c r="D73" s="25">
        <v>0</v>
      </c>
    </row>
    <row r="74" spans="1:16" x14ac:dyDescent="0.25">
      <c r="A74" s="11"/>
      <c r="B74" s="41" t="s">
        <v>123</v>
      </c>
      <c r="C74" s="24" t="s">
        <v>124</v>
      </c>
      <c r="D74" s="25">
        <v>785500</v>
      </c>
      <c r="E74" s="79">
        <v>72713</v>
      </c>
      <c r="F74" s="79">
        <v>62110</v>
      </c>
      <c r="G74" s="79">
        <v>81474</v>
      </c>
      <c r="H74" s="79">
        <v>50506</v>
      </c>
      <c r="I74" s="79">
        <v>70782</v>
      </c>
      <c r="J74" s="79">
        <v>85528</v>
      </c>
      <c r="K74" s="79">
        <v>74100</v>
      </c>
      <c r="L74" s="79">
        <v>64883</v>
      </c>
      <c r="M74" s="79">
        <v>53086</v>
      </c>
      <c r="N74" s="79">
        <v>63040</v>
      </c>
      <c r="O74" s="79">
        <v>54192</v>
      </c>
      <c r="P74" s="79">
        <v>53086</v>
      </c>
    </row>
    <row r="75" spans="1:16" x14ac:dyDescent="0.25">
      <c r="A75" s="11"/>
      <c r="B75" s="41" t="s">
        <v>125</v>
      </c>
      <c r="C75" s="24" t="s">
        <v>126</v>
      </c>
      <c r="D75" s="25">
        <v>75900</v>
      </c>
      <c r="E75" s="79">
        <v>6561</v>
      </c>
      <c r="F75" s="79">
        <v>6601</v>
      </c>
      <c r="G75" s="79">
        <v>7598</v>
      </c>
      <c r="H75" s="79">
        <v>4852</v>
      </c>
      <c r="I75" s="79">
        <v>6996</v>
      </c>
      <c r="J75" s="79">
        <v>6438</v>
      </c>
      <c r="K75" s="79">
        <v>6212</v>
      </c>
      <c r="L75" s="79">
        <v>6597</v>
      </c>
      <c r="M75" s="79">
        <v>5365</v>
      </c>
      <c r="N75" s="79">
        <v>6756</v>
      </c>
      <c r="O75" s="79">
        <v>5673</v>
      </c>
      <c r="P75" s="79">
        <v>6251</v>
      </c>
    </row>
    <row r="76" spans="1:16" x14ac:dyDescent="0.25">
      <c r="A76" s="11"/>
      <c r="B76" s="41" t="s">
        <v>127</v>
      </c>
      <c r="C76" s="24" t="s">
        <v>128</v>
      </c>
      <c r="D76" s="25">
        <v>0</v>
      </c>
    </row>
    <row r="77" spans="1:16" x14ac:dyDescent="0.25">
      <c r="A77" s="11"/>
      <c r="B77" s="41" t="s">
        <v>129</v>
      </c>
      <c r="C77" s="24" t="s">
        <v>130</v>
      </c>
      <c r="D77" s="25">
        <v>26600</v>
      </c>
      <c r="E77" s="79">
        <v>2213</v>
      </c>
      <c r="F77" s="79">
        <v>2217</v>
      </c>
      <c r="G77" s="79">
        <v>2217</v>
      </c>
      <c r="H77" s="79">
        <v>2217</v>
      </c>
      <c r="I77" s="79">
        <v>2217</v>
      </c>
      <c r="J77" s="79">
        <v>2217</v>
      </c>
      <c r="K77" s="79">
        <v>2217</v>
      </c>
      <c r="L77" s="79">
        <v>2217</v>
      </c>
      <c r="M77" s="79">
        <v>2217</v>
      </c>
      <c r="N77" s="79">
        <v>2217</v>
      </c>
      <c r="O77" s="79">
        <v>2217</v>
      </c>
      <c r="P77" s="79">
        <v>2217</v>
      </c>
    </row>
    <row r="78" spans="1:16" x14ac:dyDescent="0.25">
      <c r="A78" s="11"/>
      <c r="B78" s="41" t="s">
        <v>131</v>
      </c>
      <c r="C78" s="24" t="s">
        <v>132</v>
      </c>
      <c r="D78" s="25">
        <v>0</v>
      </c>
    </row>
    <row r="79" spans="1:16" x14ac:dyDescent="0.25">
      <c r="A79" s="11"/>
      <c r="B79" s="41" t="s">
        <v>133</v>
      </c>
      <c r="C79" s="24" t="s">
        <v>134</v>
      </c>
      <c r="D79" s="25">
        <v>325100</v>
      </c>
      <c r="E79" s="79">
        <v>27888</v>
      </c>
      <c r="F79" s="79">
        <v>22074</v>
      </c>
      <c r="G79" s="79">
        <v>30506</v>
      </c>
      <c r="H79" s="79">
        <v>19724</v>
      </c>
      <c r="I79" s="79">
        <v>29629</v>
      </c>
      <c r="J79" s="79">
        <v>31733</v>
      </c>
      <c r="K79" s="79">
        <v>31558</v>
      </c>
      <c r="L79" s="79">
        <v>29717</v>
      </c>
      <c r="M79" s="79">
        <v>22266</v>
      </c>
      <c r="N79" s="79">
        <v>29542</v>
      </c>
      <c r="O79" s="79">
        <v>26737</v>
      </c>
      <c r="P79" s="79">
        <v>23726</v>
      </c>
    </row>
    <row r="80" spans="1:16" x14ac:dyDescent="0.25">
      <c r="A80" s="11"/>
      <c r="B80" s="41" t="s">
        <v>135</v>
      </c>
      <c r="C80" s="24" t="s">
        <v>136</v>
      </c>
      <c r="D80" s="25">
        <v>69200</v>
      </c>
      <c r="E80" s="79">
        <v>2596</v>
      </c>
      <c r="F80" s="79">
        <v>2162</v>
      </c>
      <c r="G80" s="79">
        <v>3556</v>
      </c>
      <c r="H80" s="79">
        <v>4602</v>
      </c>
      <c r="I80" s="79">
        <v>5610</v>
      </c>
      <c r="J80" s="79">
        <v>6531</v>
      </c>
      <c r="K80" s="79">
        <v>5579</v>
      </c>
      <c r="L80" s="79">
        <v>10600</v>
      </c>
      <c r="M80" s="79">
        <v>7183</v>
      </c>
      <c r="N80" s="79">
        <v>8996</v>
      </c>
      <c r="O80" s="79">
        <v>7183</v>
      </c>
      <c r="P80" s="79">
        <v>4602</v>
      </c>
    </row>
    <row r="81" spans="1:16" x14ac:dyDescent="0.25">
      <c r="A81" s="11"/>
      <c r="B81" s="41" t="s">
        <v>137</v>
      </c>
      <c r="C81" s="24" t="s">
        <v>138</v>
      </c>
      <c r="D81" s="25">
        <v>167600</v>
      </c>
      <c r="E81" s="79">
        <v>10980</v>
      </c>
      <c r="F81" s="79">
        <v>11712</v>
      </c>
      <c r="G81" s="79">
        <v>18025</v>
      </c>
      <c r="H81" s="79">
        <v>13527</v>
      </c>
      <c r="I81" s="79">
        <v>5200</v>
      </c>
      <c r="J81" s="79">
        <v>16547</v>
      </c>
      <c r="K81" s="79">
        <v>16181</v>
      </c>
      <c r="L81" s="79">
        <v>14731</v>
      </c>
      <c r="M81" s="79">
        <v>17630</v>
      </c>
      <c r="N81" s="79">
        <v>14168</v>
      </c>
      <c r="O81" s="79">
        <v>15632</v>
      </c>
      <c r="P81" s="79">
        <v>13267</v>
      </c>
    </row>
    <row r="82" spans="1:16" x14ac:dyDescent="0.25">
      <c r="A82" s="11"/>
      <c r="B82" s="41" t="s">
        <v>139</v>
      </c>
      <c r="C82" s="24" t="s">
        <v>140</v>
      </c>
      <c r="D82" s="25">
        <v>31000</v>
      </c>
      <c r="E82" s="79">
        <v>0</v>
      </c>
      <c r="F82" s="79">
        <v>0</v>
      </c>
      <c r="G82" s="79">
        <v>8493</v>
      </c>
      <c r="H82" s="79">
        <v>4105</v>
      </c>
      <c r="I82" s="79">
        <v>18402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</row>
    <row r="83" spans="1:16" x14ac:dyDescent="0.25">
      <c r="A83" s="11"/>
      <c r="B83" s="41" t="s">
        <v>141</v>
      </c>
      <c r="C83" s="24" t="s">
        <v>142</v>
      </c>
      <c r="D83" s="25">
        <v>0</v>
      </c>
    </row>
    <row r="84" spans="1:16" x14ac:dyDescent="0.25">
      <c r="A84" s="11"/>
      <c r="B84" s="41" t="s">
        <v>143</v>
      </c>
      <c r="C84" s="24" t="s">
        <v>144</v>
      </c>
      <c r="D84" s="25">
        <v>0</v>
      </c>
    </row>
    <row r="85" spans="1:16" x14ac:dyDescent="0.25">
      <c r="A85" s="11"/>
      <c r="B85" s="41" t="s">
        <v>145</v>
      </c>
      <c r="C85" s="24" t="s">
        <v>146</v>
      </c>
      <c r="D85" s="25">
        <v>0</v>
      </c>
    </row>
    <row r="86" spans="1:16" x14ac:dyDescent="0.25">
      <c r="A86" s="11"/>
      <c r="B86" s="64" t="s">
        <v>147</v>
      </c>
      <c r="C86" s="21" t="s">
        <v>148</v>
      </c>
      <c r="D86" s="22">
        <f>+D87+D88+D89+D90+D91+D92+D93+D94+D95+D96+D97+D98+D99+D100+D101+D102+D103+D104+D105+D106+D107</f>
        <v>4255651</v>
      </c>
      <c r="E86" s="22">
        <f t="shared" ref="E86:P86" si="23">+E87+E88+E89+E90+E91+E92+E93+E94+E95+E96+E97+E98+E99+E100+E101+E102+E103+E104+E105+E106+E107</f>
        <v>598618</v>
      </c>
      <c r="F86" s="22">
        <f t="shared" si="23"/>
        <v>253212</v>
      </c>
      <c r="G86" s="22">
        <f t="shared" si="23"/>
        <v>408953</v>
      </c>
      <c r="H86" s="22">
        <f t="shared" si="23"/>
        <v>307111</v>
      </c>
      <c r="I86" s="22">
        <f t="shared" si="23"/>
        <v>321060</v>
      </c>
      <c r="J86" s="22">
        <f t="shared" si="23"/>
        <v>336192</v>
      </c>
      <c r="K86" s="22">
        <f t="shared" si="23"/>
        <v>348032</v>
      </c>
      <c r="L86" s="22">
        <f t="shared" si="23"/>
        <v>435783</v>
      </c>
      <c r="M86" s="22">
        <f t="shared" si="23"/>
        <v>306565</v>
      </c>
      <c r="N86" s="22">
        <f t="shared" si="23"/>
        <v>341358</v>
      </c>
      <c r="O86" s="22">
        <f t="shared" si="23"/>
        <v>332696</v>
      </c>
      <c r="P86" s="22">
        <f t="shared" si="23"/>
        <v>266071</v>
      </c>
    </row>
    <row r="87" spans="1:16" x14ac:dyDescent="0.25">
      <c r="A87" s="11"/>
      <c r="B87" s="41" t="s">
        <v>149</v>
      </c>
      <c r="C87" s="24" t="s">
        <v>150</v>
      </c>
      <c r="D87" s="25"/>
    </row>
    <row r="88" spans="1:16" x14ac:dyDescent="0.25">
      <c r="A88" s="11"/>
      <c r="B88" s="41" t="s">
        <v>151</v>
      </c>
      <c r="C88" s="24" t="s">
        <v>152</v>
      </c>
      <c r="D88" s="25">
        <v>220700</v>
      </c>
      <c r="E88" s="79">
        <v>28457</v>
      </c>
      <c r="F88" s="79">
        <v>17221</v>
      </c>
      <c r="G88" s="79">
        <v>18016</v>
      </c>
      <c r="H88" s="79">
        <v>16978</v>
      </c>
      <c r="I88" s="79">
        <v>14122</v>
      </c>
      <c r="J88" s="79">
        <v>18278</v>
      </c>
      <c r="K88" s="79">
        <v>15095</v>
      </c>
      <c r="L88" s="79">
        <v>21684</v>
      </c>
      <c r="M88" s="79">
        <v>18276</v>
      </c>
      <c r="N88" s="79">
        <v>16994</v>
      </c>
      <c r="O88" s="79">
        <v>20159</v>
      </c>
      <c r="P88" s="79">
        <v>15420</v>
      </c>
    </row>
    <row r="89" spans="1:16" x14ac:dyDescent="0.25">
      <c r="A89" s="11"/>
      <c r="B89" s="41" t="s">
        <v>153</v>
      </c>
      <c r="C89" s="24" t="s">
        <v>154</v>
      </c>
      <c r="D89" s="25">
        <v>12250</v>
      </c>
      <c r="E89" s="79">
        <v>1474</v>
      </c>
      <c r="F89" s="79">
        <v>0</v>
      </c>
      <c r="G89" s="79">
        <v>1129</v>
      </c>
      <c r="H89" s="79">
        <v>1739</v>
      </c>
      <c r="I89" s="79">
        <v>2485</v>
      </c>
      <c r="J89" s="79">
        <v>2937</v>
      </c>
      <c r="K89" s="79">
        <v>678</v>
      </c>
      <c r="L89" s="79">
        <v>1129</v>
      </c>
      <c r="M89" s="79">
        <v>0</v>
      </c>
      <c r="N89" s="79">
        <v>0</v>
      </c>
      <c r="O89" s="79">
        <v>679</v>
      </c>
      <c r="P89" s="79">
        <v>0</v>
      </c>
    </row>
    <row r="90" spans="1:16" x14ac:dyDescent="0.25">
      <c r="A90" s="11"/>
      <c r="B90" s="41" t="s">
        <v>155</v>
      </c>
      <c r="C90" s="24" t="s">
        <v>156</v>
      </c>
      <c r="D90" s="25">
        <v>241500</v>
      </c>
      <c r="E90" s="79">
        <v>241500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</row>
    <row r="91" spans="1:16" x14ac:dyDescent="0.25">
      <c r="A91" s="11"/>
      <c r="B91" s="41" t="s">
        <v>157</v>
      </c>
      <c r="C91" s="24" t="s">
        <v>158</v>
      </c>
      <c r="D91" s="25">
        <v>2133907</v>
      </c>
      <c r="E91" s="79">
        <v>184315</v>
      </c>
      <c r="F91" s="79">
        <v>123788</v>
      </c>
      <c r="G91" s="79">
        <v>222231</v>
      </c>
      <c r="H91" s="79">
        <v>153789</v>
      </c>
      <c r="I91" s="79">
        <v>179814</v>
      </c>
      <c r="J91" s="79">
        <v>193092</v>
      </c>
      <c r="K91" s="79">
        <v>196683</v>
      </c>
      <c r="L91" s="79">
        <v>266141</v>
      </c>
      <c r="M91" s="79">
        <v>166936</v>
      </c>
      <c r="N91" s="79">
        <v>170890</v>
      </c>
      <c r="O91" s="79">
        <v>156262</v>
      </c>
      <c r="P91" s="79">
        <v>119966</v>
      </c>
    </row>
    <row r="92" spans="1:16" x14ac:dyDescent="0.25">
      <c r="A92" s="11"/>
      <c r="B92" s="41" t="s">
        <v>159</v>
      </c>
      <c r="C92" s="24" t="s">
        <v>160</v>
      </c>
      <c r="D92" s="25">
        <v>558064</v>
      </c>
      <c r="E92" s="79">
        <v>73836</v>
      </c>
      <c r="F92" s="79">
        <v>50859</v>
      </c>
      <c r="G92" s="79">
        <v>52274</v>
      </c>
      <c r="H92" s="79">
        <v>44920</v>
      </c>
      <c r="I92" s="79">
        <v>41152</v>
      </c>
      <c r="J92" s="79">
        <v>42105</v>
      </c>
      <c r="K92" s="79">
        <v>35802</v>
      </c>
      <c r="L92" s="79">
        <v>48543</v>
      </c>
      <c r="M92" s="79">
        <v>40844</v>
      </c>
      <c r="N92" s="79">
        <v>50103</v>
      </c>
      <c r="O92" s="79">
        <v>45690</v>
      </c>
      <c r="P92" s="79">
        <v>31936</v>
      </c>
    </row>
    <row r="93" spans="1:16" x14ac:dyDescent="0.25">
      <c r="A93" s="11"/>
      <c r="B93" s="41" t="s">
        <v>161</v>
      </c>
      <c r="C93" s="24" t="s">
        <v>162</v>
      </c>
      <c r="D93" s="25">
        <v>227259</v>
      </c>
      <c r="E93" s="79">
        <v>23719</v>
      </c>
      <c r="F93" s="79">
        <v>19447</v>
      </c>
      <c r="G93" s="79">
        <v>23131</v>
      </c>
      <c r="H93" s="79">
        <v>17606</v>
      </c>
      <c r="I93" s="79">
        <v>17734</v>
      </c>
      <c r="J93" s="79">
        <v>16099</v>
      </c>
      <c r="K93" s="79">
        <v>17258</v>
      </c>
      <c r="L93" s="79">
        <v>18546</v>
      </c>
      <c r="M93" s="79">
        <v>18159</v>
      </c>
      <c r="N93" s="79">
        <v>21688</v>
      </c>
      <c r="O93" s="79">
        <v>20478</v>
      </c>
      <c r="P93" s="79">
        <v>13394</v>
      </c>
    </row>
    <row r="94" spans="1:16" x14ac:dyDescent="0.25">
      <c r="A94" s="11"/>
      <c r="B94" s="41" t="s">
        <v>163</v>
      </c>
      <c r="C94" s="24" t="s">
        <v>164</v>
      </c>
      <c r="D94" s="25">
        <v>56621</v>
      </c>
      <c r="E94" s="79">
        <v>4492</v>
      </c>
      <c r="F94" s="79">
        <v>4667</v>
      </c>
      <c r="G94" s="79">
        <v>7439</v>
      </c>
      <c r="H94" s="79">
        <v>4769</v>
      </c>
      <c r="I94" s="79">
        <v>5251</v>
      </c>
      <c r="J94" s="79">
        <v>3894</v>
      </c>
      <c r="K94" s="79">
        <v>4376</v>
      </c>
      <c r="L94" s="79">
        <v>3938</v>
      </c>
      <c r="M94" s="79">
        <v>4522</v>
      </c>
      <c r="N94" s="79">
        <v>3355</v>
      </c>
      <c r="O94" s="79">
        <v>4959</v>
      </c>
      <c r="P94" s="79">
        <v>4959</v>
      </c>
    </row>
    <row r="95" spans="1:16" x14ac:dyDescent="0.25">
      <c r="A95" s="11"/>
      <c r="B95" s="41" t="s">
        <v>165</v>
      </c>
      <c r="C95" s="24" t="s">
        <v>166</v>
      </c>
      <c r="D95" s="25">
        <v>66600</v>
      </c>
      <c r="E95" s="79">
        <v>2930</v>
      </c>
      <c r="F95" s="79">
        <v>2781</v>
      </c>
      <c r="G95" s="79">
        <v>6398</v>
      </c>
      <c r="H95" s="79">
        <v>5827</v>
      </c>
      <c r="I95" s="79">
        <v>4948</v>
      </c>
      <c r="J95" s="79">
        <v>5373</v>
      </c>
      <c r="K95" s="79">
        <v>5753</v>
      </c>
      <c r="L95" s="79">
        <v>6003</v>
      </c>
      <c r="M95" s="79">
        <v>4641</v>
      </c>
      <c r="N95" s="79">
        <v>6530</v>
      </c>
      <c r="O95" s="79">
        <v>6998</v>
      </c>
      <c r="P95" s="79">
        <v>8418</v>
      </c>
    </row>
    <row r="96" spans="1:16" x14ac:dyDescent="0.25">
      <c r="A96" s="11"/>
      <c r="B96" s="41" t="s">
        <v>167</v>
      </c>
      <c r="C96" s="24" t="s">
        <v>168</v>
      </c>
      <c r="D96" s="25">
        <v>212300</v>
      </c>
      <c r="E96" s="79">
        <v>11442</v>
      </c>
      <c r="F96" s="79">
        <v>10624</v>
      </c>
      <c r="G96" s="79">
        <v>18392</v>
      </c>
      <c r="H96" s="79">
        <v>18260</v>
      </c>
      <c r="I96" s="79">
        <v>17795</v>
      </c>
      <c r="J96" s="79">
        <v>21049</v>
      </c>
      <c r="K96" s="79">
        <v>14939</v>
      </c>
      <c r="L96" s="79">
        <v>16600</v>
      </c>
      <c r="M96" s="79">
        <v>15073</v>
      </c>
      <c r="N96" s="79">
        <v>18459</v>
      </c>
      <c r="O96" s="79">
        <v>21381</v>
      </c>
      <c r="P96" s="79">
        <v>28286</v>
      </c>
    </row>
    <row r="97" spans="1:16" x14ac:dyDescent="0.25">
      <c r="A97" s="11"/>
      <c r="B97" s="41" t="s">
        <v>169</v>
      </c>
      <c r="C97" s="24" t="s">
        <v>170</v>
      </c>
      <c r="D97" s="25">
        <v>262900</v>
      </c>
      <c r="E97" s="79">
        <v>5464</v>
      </c>
      <c r="F97" s="79">
        <v>5865</v>
      </c>
      <c r="G97" s="79">
        <v>31281</v>
      </c>
      <c r="H97" s="79">
        <v>24047</v>
      </c>
      <c r="I97" s="79">
        <v>13686</v>
      </c>
      <c r="J97" s="79">
        <v>9775</v>
      </c>
      <c r="K97" s="79">
        <v>32845</v>
      </c>
      <c r="L97" s="79">
        <v>31281</v>
      </c>
      <c r="M97" s="79">
        <v>17596</v>
      </c>
      <c r="N97" s="79">
        <v>34362</v>
      </c>
      <c r="O97" s="79">
        <v>29522</v>
      </c>
      <c r="P97" s="79">
        <v>27176</v>
      </c>
    </row>
    <row r="98" spans="1:16" x14ac:dyDescent="0.25">
      <c r="A98" s="11"/>
      <c r="B98" s="41" t="s">
        <v>171</v>
      </c>
      <c r="C98" s="24" t="s">
        <v>172</v>
      </c>
      <c r="D98" s="25">
        <v>57800</v>
      </c>
      <c r="E98" s="79">
        <v>5752</v>
      </c>
      <c r="F98" s="79">
        <v>5522</v>
      </c>
      <c r="G98" s="79">
        <v>8560</v>
      </c>
      <c r="H98" s="79">
        <v>4004</v>
      </c>
      <c r="I98" s="79">
        <v>5108</v>
      </c>
      <c r="J98" s="79">
        <v>4694</v>
      </c>
      <c r="K98" s="79">
        <v>3313</v>
      </c>
      <c r="L98" s="79">
        <v>5108</v>
      </c>
      <c r="M98" s="79">
        <v>4832</v>
      </c>
      <c r="N98" s="79">
        <v>3452</v>
      </c>
      <c r="O98" s="79">
        <v>4142</v>
      </c>
      <c r="P98" s="79">
        <v>3313</v>
      </c>
    </row>
    <row r="99" spans="1:16" x14ac:dyDescent="0.25">
      <c r="A99" s="11"/>
      <c r="B99" s="41" t="s">
        <v>173</v>
      </c>
      <c r="C99" s="24" t="s">
        <v>174</v>
      </c>
      <c r="D99" s="25">
        <v>93700</v>
      </c>
      <c r="E99" s="79">
        <v>6974</v>
      </c>
      <c r="F99" s="79">
        <v>4255</v>
      </c>
      <c r="G99" s="79">
        <v>7902</v>
      </c>
      <c r="H99" s="79">
        <v>8016</v>
      </c>
      <c r="I99" s="79">
        <v>8163</v>
      </c>
      <c r="J99" s="79">
        <v>11289</v>
      </c>
      <c r="K99" s="79">
        <v>8371</v>
      </c>
      <c r="L99" s="79">
        <v>7729</v>
      </c>
      <c r="M99" s="79">
        <v>7121</v>
      </c>
      <c r="N99" s="79">
        <v>8510</v>
      </c>
      <c r="O99" s="79">
        <v>8597</v>
      </c>
      <c r="P99" s="79">
        <v>6773</v>
      </c>
    </row>
    <row r="100" spans="1:16" x14ac:dyDescent="0.25">
      <c r="A100" s="11"/>
      <c r="B100" s="41" t="s">
        <v>175</v>
      </c>
      <c r="C100" s="24" t="s">
        <v>176</v>
      </c>
      <c r="D100" s="25">
        <v>11000</v>
      </c>
      <c r="E100" s="79">
        <v>936</v>
      </c>
      <c r="F100" s="79">
        <v>773</v>
      </c>
      <c r="G100" s="79">
        <v>1750</v>
      </c>
      <c r="H100" s="79">
        <v>773</v>
      </c>
      <c r="I100" s="79">
        <v>610</v>
      </c>
      <c r="J100" s="79">
        <v>570</v>
      </c>
      <c r="K100" s="79">
        <v>651</v>
      </c>
      <c r="L100" s="79">
        <v>895</v>
      </c>
      <c r="M100" s="79">
        <v>977</v>
      </c>
      <c r="N100" s="79">
        <v>632</v>
      </c>
      <c r="O100" s="79">
        <v>1747</v>
      </c>
      <c r="P100" s="79">
        <v>686</v>
      </c>
    </row>
    <row r="101" spans="1:16" x14ac:dyDescent="0.25">
      <c r="A101" s="11"/>
      <c r="B101" s="41" t="s">
        <v>177</v>
      </c>
      <c r="C101" s="24" t="s">
        <v>178</v>
      </c>
      <c r="D101" s="25">
        <v>81650</v>
      </c>
      <c r="E101" s="79">
        <v>5059</v>
      </c>
      <c r="F101" s="79">
        <v>5237</v>
      </c>
      <c r="G101" s="79">
        <v>9001</v>
      </c>
      <c r="H101" s="79">
        <v>6383</v>
      </c>
      <c r="I101" s="79">
        <v>8019</v>
      </c>
      <c r="J101" s="79">
        <v>7037</v>
      </c>
      <c r="K101" s="79">
        <v>7528</v>
      </c>
      <c r="L101" s="79">
        <v>7528</v>
      </c>
      <c r="M101" s="79">
        <v>5564</v>
      </c>
      <c r="N101" s="79">
        <v>6383</v>
      </c>
      <c r="O101" s="79">
        <v>9001</v>
      </c>
      <c r="P101" s="79">
        <v>4910</v>
      </c>
    </row>
    <row r="102" spans="1:16" x14ac:dyDescent="0.25">
      <c r="A102" s="11"/>
      <c r="B102" s="41" t="s">
        <v>179</v>
      </c>
      <c r="C102" s="24" t="s">
        <v>180</v>
      </c>
      <c r="D102" s="25">
        <v>19400</v>
      </c>
      <c r="E102" s="79">
        <v>2268</v>
      </c>
      <c r="F102" s="79">
        <v>2173</v>
      </c>
      <c r="G102" s="79">
        <v>1449</v>
      </c>
      <c r="H102" s="79">
        <v>0</v>
      </c>
      <c r="I102" s="79">
        <v>2173</v>
      </c>
      <c r="J102" s="79">
        <v>0</v>
      </c>
      <c r="K102" s="79">
        <v>4740</v>
      </c>
      <c r="L102" s="79">
        <v>658</v>
      </c>
      <c r="M102" s="79">
        <v>2024</v>
      </c>
      <c r="N102" s="79">
        <v>0</v>
      </c>
      <c r="O102" s="79">
        <v>3081</v>
      </c>
      <c r="P102" s="79">
        <v>834</v>
      </c>
    </row>
    <row r="103" spans="1:16" x14ac:dyDescent="0.25">
      <c r="A103" s="11"/>
      <c r="B103" s="41" t="s">
        <v>181</v>
      </c>
      <c r="C103" s="24" t="s">
        <v>182</v>
      </c>
      <c r="D103" s="25">
        <v>0</v>
      </c>
    </row>
    <row r="104" spans="1:16" x14ac:dyDescent="0.25">
      <c r="A104" s="11"/>
      <c r="B104" s="41" t="s">
        <v>183</v>
      </c>
      <c r="C104" s="24" t="s">
        <v>184</v>
      </c>
      <c r="D104" s="25">
        <v>0</v>
      </c>
    </row>
    <row r="105" spans="1:16" ht="30" x14ac:dyDescent="0.25">
      <c r="A105" s="11"/>
      <c r="B105" s="41" t="s">
        <v>185</v>
      </c>
      <c r="C105" s="24" t="s">
        <v>186</v>
      </c>
      <c r="D105" s="25">
        <v>0</v>
      </c>
    </row>
    <row r="106" spans="1:16" x14ac:dyDescent="0.25">
      <c r="A106" s="11"/>
      <c r="B106" s="41" t="s">
        <v>187</v>
      </c>
      <c r="C106" s="24" t="s">
        <v>188</v>
      </c>
      <c r="D106" s="25">
        <v>0</v>
      </c>
    </row>
    <row r="107" spans="1:16" x14ac:dyDescent="0.25">
      <c r="A107" s="11"/>
      <c r="B107" s="41" t="s">
        <v>189</v>
      </c>
      <c r="C107" s="24" t="s">
        <v>190</v>
      </c>
      <c r="D107" s="25">
        <v>0</v>
      </c>
    </row>
    <row r="108" spans="1:16" x14ac:dyDescent="0.25">
      <c r="A108" s="11"/>
      <c r="B108" s="64" t="s">
        <v>191</v>
      </c>
      <c r="C108" s="21" t="s">
        <v>70</v>
      </c>
      <c r="D108" s="22">
        <f>SUM(D109:D126)</f>
        <v>4416050</v>
      </c>
      <c r="E108" s="22">
        <f t="shared" ref="E108:P108" si="24">SUM(E109:E126)</f>
        <v>551608</v>
      </c>
      <c r="F108" s="22">
        <f t="shared" si="24"/>
        <v>403326</v>
      </c>
      <c r="G108" s="22">
        <f t="shared" si="24"/>
        <v>304513</v>
      </c>
      <c r="H108" s="22">
        <f t="shared" si="24"/>
        <v>429419</v>
      </c>
      <c r="I108" s="22">
        <f t="shared" si="24"/>
        <v>314898</v>
      </c>
      <c r="J108" s="22">
        <f t="shared" si="24"/>
        <v>370796</v>
      </c>
      <c r="K108" s="22">
        <f t="shared" si="24"/>
        <v>287315</v>
      </c>
      <c r="L108" s="22">
        <f t="shared" si="24"/>
        <v>293332</v>
      </c>
      <c r="M108" s="22">
        <f t="shared" si="24"/>
        <v>356027</v>
      </c>
      <c r="N108" s="22">
        <f t="shared" si="24"/>
        <v>362182</v>
      </c>
      <c r="O108" s="22">
        <f t="shared" si="24"/>
        <v>372803</v>
      </c>
      <c r="P108" s="22">
        <f t="shared" si="24"/>
        <v>369831</v>
      </c>
    </row>
    <row r="109" spans="1:16" x14ac:dyDescent="0.25">
      <c r="A109" s="11"/>
      <c r="B109" s="73" t="s">
        <v>192</v>
      </c>
      <c r="C109" s="24" t="s">
        <v>193</v>
      </c>
      <c r="D109" s="25"/>
    </row>
    <row r="110" spans="1:16" x14ac:dyDescent="0.25">
      <c r="A110" s="11"/>
      <c r="B110" s="73" t="s">
        <v>194</v>
      </c>
      <c r="C110" s="24" t="s">
        <v>195</v>
      </c>
      <c r="D110" s="25">
        <v>11850</v>
      </c>
      <c r="E110" s="79">
        <v>0</v>
      </c>
      <c r="F110" s="79">
        <v>825</v>
      </c>
      <c r="G110" s="79">
        <v>1180</v>
      </c>
      <c r="H110" s="79">
        <v>0</v>
      </c>
      <c r="I110" s="79">
        <v>2123</v>
      </c>
      <c r="J110" s="79">
        <v>944</v>
      </c>
      <c r="K110" s="79">
        <v>1769</v>
      </c>
      <c r="L110" s="79">
        <v>707</v>
      </c>
      <c r="M110" s="79">
        <v>2532</v>
      </c>
      <c r="N110" s="79">
        <v>590</v>
      </c>
      <c r="O110" s="79">
        <v>1180</v>
      </c>
      <c r="P110" s="79">
        <v>0</v>
      </c>
    </row>
    <row r="111" spans="1:16" x14ac:dyDescent="0.25">
      <c r="A111" s="11"/>
      <c r="B111" s="73" t="s">
        <v>196</v>
      </c>
      <c r="C111" s="24" t="s">
        <v>197</v>
      </c>
      <c r="D111" s="25"/>
    </row>
    <row r="112" spans="1:16" x14ac:dyDescent="0.25">
      <c r="A112" s="11"/>
      <c r="B112" s="73" t="s">
        <v>198</v>
      </c>
      <c r="C112" s="24" t="s">
        <v>199</v>
      </c>
      <c r="D112" s="25">
        <v>708400</v>
      </c>
      <c r="E112" s="79">
        <v>108213</v>
      </c>
      <c r="F112" s="79">
        <v>64794</v>
      </c>
      <c r="G112" s="79">
        <v>53990</v>
      </c>
      <c r="H112" s="79">
        <v>47241</v>
      </c>
      <c r="I112" s="79">
        <v>76665</v>
      </c>
      <c r="J112" s="79">
        <v>49215</v>
      </c>
      <c r="K112" s="79">
        <v>58309</v>
      </c>
      <c r="L112" s="79">
        <v>58849</v>
      </c>
      <c r="M112" s="79">
        <v>46701</v>
      </c>
      <c r="N112" s="79">
        <v>35903</v>
      </c>
      <c r="O112" s="79">
        <v>64788</v>
      </c>
      <c r="P112" s="79">
        <v>43732</v>
      </c>
    </row>
    <row r="113" spans="1:16" x14ac:dyDescent="0.25">
      <c r="A113" s="11"/>
      <c r="B113" s="73" t="s">
        <v>200</v>
      </c>
      <c r="C113" s="24" t="s">
        <v>201</v>
      </c>
      <c r="D113" s="25">
        <v>210800</v>
      </c>
      <c r="E113" s="79">
        <v>31087</v>
      </c>
      <c r="F113" s="79">
        <v>13372</v>
      </c>
      <c r="G113" s="79">
        <v>11143</v>
      </c>
      <c r="H113" s="79">
        <v>4736</v>
      </c>
      <c r="I113" s="79">
        <v>16715</v>
      </c>
      <c r="J113" s="79">
        <v>16715</v>
      </c>
      <c r="K113" s="79">
        <v>19501</v>
      </c>
      <c r="L113" s="79">
        <v>25101</v>
      </c>
      <c r="M113" s="79">
        <v>11143</v>
      </c>
      <c r="N113" s="79">
        <v>16715</v>
      </c>
      <c r="O113" s="79">
        <v>8357</v>
      </c>
      <c r="P113" s="79">
        <v>36215</v>
      </c>
    </row>
    <row r="114" spans="1:16" x14ac:dyDescent="0.25">
      <c r="A114" s="11"/>
      <c r="B114" s="73" t="s">
        <v>202</v>
      </c>
      <c r="C114" s="24" t="s">
        <v>203</v>
      </c>
      <c r="D114" s="25">
        <v>2899000</v>
      </c>
      <c r="E114" s="79">
        <v>325666</v>
      </c>
      <c r="F114" s="79">
        <v>278900</v>
      </c>
      <c r="G114" s="79">
        <v>205997</v>
      </c>
      <c r="H114" s="79">
        <v>336423</v>
      </c>
      <c r="I114" s="79">
        <v>182955</v>
      </c>
      <c r="J114" s="79">
        <v>259184</v>
      </c>
      <c r="K114" s="79">
        <v>165852</v>
      </c>
      <c r="L114" s="79">
        <v>177408</v>
      </c>
      <c r="M114" s="79">
        <v>261522</v>
      </c>
      <c r="N114" s="79">
        <v>264009</v>
      </c>
      <c r="O114" s="79">
        <v>234282</v>
      </c>
      <c r="P114" s="79">
        <v>206802</v>
      </c>
    </row>
    <row r="115" spans="1:16" x14ac:dyDescent="0.25">
      <c r="A115" s="11"/>
      <c r="B115" s="73" t="s">
        <v>204</v>
      </c>
      <c r="C115" s="24" t="s">
        <v>205</v>
      </c>
      <c r="D115" s="25">
        <v>0</v>
      </c>
    </row>
    <row r="116" spans="1:16" x14ac:dyDescent="0.25">
      <c r="A116" s="11"/>
      <c r="B116" s="73" t="s">
        <v>206</v>
      </c>
      <c r="C116" s="24" t="s">
        <v>207</v>
      </c>
      <c r="D116" s="25">
        <v>85000</v>
      </c>
      <c r="E116" s="79">
        <v>22728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1268</v>
      </c>
      <c r="O116" s="79">
        <v>19521</v>
      </c>
      <c r="P116" s="79">
        <v>41483</v>
      </c>
    </row>
    <row r="117" spans="1:16" x14ac:dyDescent="0.25">
      <c r="A117" s="11"/>
      <c r="B117" s="73" t="s">
        <v>208</v>
      </c>
      <c r="C117" s="24" t="s">
        <v>209</v>
      </c>
      <c r="D117" s="25">
        <v>61300</v>
      </c>
      <c r="E117" s="79">
        <v>1765</v>
      </c>
      <c r="F117" s="79">
        <v>5688</v>
      </c>
      <c r="G117" s="79">
        <v>0</v>
      </c>
      <c r="H117" s="79">
        <v>0</v>
      </c>
      <c r="I117" s="79">
        <v>3792</v>
      </c>
      <c r="J117" s="79">
        <v>8722</v>
      </c>
      <c r="K117" s="79">
        <v>6446</v>
      </c>
      <c r="L117" s="79">
        <v>1138</v>
      </c>
      <c r="M117" s="79">
        <v>0</v>
      </c>
      <c r="N117" s="79">
        <v>10618</v>
      </c>
      <c r="O117" s="79">
        <v>7584</v>
      </c>
      <c r="P117" s="79">
        <v>15547</v>
      </c>
    </row>
    <row r="118" spans="1:16" x14ac:dyDescent="0.25">
      <c r="A118" s="11"/>
      <c r="B118" s="73" t="s">
        <v>210</v>
      </c>
      <c r="C118" s="24" t="s">
        <v>211</v>
      </c>
      <c r="D118" s="25">
        <v>0</v>
      </c>
    </row>
    <row r="119" spans="1:16" x14ac:dyDescent="0.25">
      <c r="A119" s="11"/>
      <c r="B119" s="73" t="s">
        <v>212</v>
      </c>
      <c r="C119" s="24" t="s">
        <v>213</v>
      </c>
      <c r="D119" s="25">
        <v>0</v>
      </c>
    </row>
    <row r="120" spans="1:16" x14ac:dyDescent="0.25">
      <c r="A120" s="11"/>
      <c r="B120" s="73" t="s">
        <v>214</v>
      </c>
      <c r="C120" s="24" t="s">
        <v>215</v>
      </c>
      <c r="D120" s="25">
        <v>0</v>
      </c>
    </row>
    <row r="121" spans="1:16" x14ac:dyDescent="0.25">
      <c r="A121" s="32"/>
      <c r="B121" s="73" t="s">
        <v>216</v>
      </c>
      <c r="C121" s="24" t="s">
        <v>217</v>
      </c>
      <c r="D121" s="25">
        <v>0</v>
      </c>
    </row>
    <row r="122" spans="1:16" x14ac:dyDescent="0.25">
      <c r="A122" s="11"/>
      <c r="B122" s="73" t="s">
        <v>218</v>
      </c>
      <c r="C122" s="24" t="s">
        <v>219</v>
      </c>
      <c r="D122" s="25">
        <v>23800</v>
      </c>
      <c r="E122" s="79">
        <v>5987</v>
      </c>
      <c r="F122" s="79">
        <v>1935</v>
      </c>
      <c r="G122" s="79">
        <v>2580</v>
      </c>
      <c r="H122" s="79">
        <v>1129</v>
      </c>
      <c r="I122" s="79">
        <v>645</v>
      </c>
      <c r="J122" s="79">
        <v>1912</v>
      </c>
      <c r="K122" s="79">
        <v>968</v>
      </c>
      <c r="L122" s="79">
        <v>3483</v>
      </c>
      <c r="M122" s="79">
        <v>1290</v>
      </c>
      <c r="N122" s="79">
        <v>968</v>
      </c>
      <c r="O122" s="79">
        <v>968</v>
      </c>
      <c r="P122" s="79">
        <v>1935</v>
      </c>
    </row>
    <row r="123" spans="1:16" x14ac:dyDescent="0.25">
      <c r="A123" s="11"/>
      <c r="B123" s="73" t="s">
        <v>220</v>
      </c>
      <c r="C123" s="24" t="s">
        <v>221</v>
      </c>
      <c r="D123" s="25">
        <v>0</v>
      </c>
    </row>
    <row r="124" spans="1:16" x14ac:dyDescent="0.25">
      <c r="A124" s="11"/>
      <c r="B124" s="73" t="s">
        <v>222</v>
      </c>
      <c r="C124" s="24" t="s">
        <v>223</v>
      </c>
      <c r="D124" s="25">
        <v>30200</v>
      </c>
      <c r="E124" s="79">
        <v>1047</v>
      </c>
      <c r="F124" s="79">
        <v>2904</v>
      </c>
      <c r="G124" s="79">
        <v>3307</v>
      </c>
      <c r="H124" s="79">
        <v>900</v>
      </c>
      <c r="I124" s="79">
        <v>2538</v>
      </c>
      <c r="J124" s="79">
        <v>2315</v>
      </c>
      <c r="K124" s="79">
        <v>7402</v>
      </c>
      <c r="L124" s="79">
        <v>1125</v>
      </c>
      <c r="M124" s="79">
        <v>900</v>
      </c>
      <c r="N124" s="79">
        <v>5622</v>
      </c>
      <c r="O124" s="79">
        <v>1125</v>
      </c>
      <c r="P124" s="79">
        <v>1015</v>
      </c>
    </row>
    <row r="125" spans="1:16" x14ac:dyDescent="0.25">
      <c r="A125" s="11"/>
      <c r="B125" s="73" t="s">
        <v>224</v>
      </c>
      <c r="C125" s="24" t="s">
        <v>225</v>
      </c>
      <c r="D125" s="25">
        <v>7850</v>
      </c>
      <c r="E125" s="79">
        <v>700</v>
      </c>
      <c r="F125" s="79">
        <v>0</v>
      </c>
      <c r="G125" s="79">
        <v>753</v>
      </c>
      <c r="H125" s="79">
        <v>602</v>
      </c>
      <c r="I125" s="79">
        <v>376</v>
      </c>
      <c r="J125" s="79">
        <v>527</v>
      </c>
      <c r="K125" s="79">
        <v>1505</v>
      </c>
      <c r="L125" s="79">
        <v>753</v>
      </c>
      <c r="M125" s="79">
        <v>602</v>
      </c>
      <c r="N125" s="79">
        <v>1279</v>
      </c>
      <c r="O125" s="79">
        <v>753</v>
      </c>
      <c r="P125" s="79">
        <v>0</v>
      </c>
    </row>
    <row r="126" spans="1:16" x14ac:dyDescent="0.25">
      <c r="A126" s="11"/>
      <c r="B126" s="73" t="s">
        <v>226</v>
      </c>
      <c r="C126" s="24" t="s">
        <v>227</v>
      </c>
      <c r="D126" s="25">
        <v>377850</v>
      </c>
      <c r="E126" s="79">
        <v>54415</v>
      </c>
      <c r="F126" s="79">
        <v>34908</v>
      </c>
      <c r="G126" s="79">
        <v>25563</v>
      </c>
      <c r="H126" s="79">
        <v>38388</v>
      </c>
      <c r="I126" s="79">
        <v>29089</v>
      </c>
      <c r="J126" s="79">
        <v>31262</v>
      </c>
      <c r="K126" s="79">
        <v>25563</v>
      </c>
      <c r="L126" s="79">
        <v>24768</v>
      </c>
      <c r="M126" s="79">
        <v>31337</v>
      </c>
      <c r="N126" s="79">
        <v>25210</v>
      </c>
      <c r="O126" s="79">
        <v>34245</v>
      </c>
      <c r="P126" s="79">
        <v>23102</v>
      </c>
    </row>
    <row r="127" spans="1:16" x14ac:dyDescent="0.25">
      <c r="A127" s="11"/>
      <c r="B127" s="64" t="s">
        <v>228</v>
      </c>
      <c r="C127" s="21" t="s">
        <v>229</v>
      </c>
      <c r="D127" s="22">
        <f>SUM(D128:D140)</f>
        <v>2242700</v>
      </c>
      <c r="E127" s="22">
        <f t="shared" ref="E127:P127" si="25">SUM(E128:E140)</f>
        <v>131606</v>
      </c>
      <c r="F127" s="22">
        <f t="shared" si="25"/>
        <v>157238</v>
      </c>
      <c r="G127" s="22">
        <f t="shared" si="25"/>
        <v>219149</v>
      </c>
      <c r="H127" s="22">
        <f t="shared" si="25"/>
        <v>155518</v>
      </c>
      <c r="I127" s="22">
        <f t="shared" si="25"/>
        <v>170795</v>
      </c>
      <c r="J127" s="22">
        <f t="shared" si="25"/>
        <v>216127</v>
      </c>
      <c r="K127" s="22">
        <f t="shared" si="25"/>
        <v>204844</v>
      </c>
      <c r="L127" s="22">
        <f t="shared" si="25"/>
        <v>207312</v>
      </c>
      <c r="M127" s="22">
        <f t="shared" si="25"/>
        <v>205459</v>
      </c>
      <c r="N127" s="22">
        <f t="shared" si="25"/>
        <v>218696</v>
      </c>
      <c r="O127" s="22">
        <f t="shared" si="25"/>
        <v>196429</v>
      </c>
      <c r="P127" s="22">
        <f t="shared" si="25"/>
        <v>159527</v>
      </c>
    </row>
    <row r="128" spans="1:16" x14ac:dyDescent="0.25">
      <c r="A128" s="11"/>
      <c r="B128" s="73" t="s">
        <v>230</v>
      </c>
      <c r="C128" s="24" t="s">
        <v>231</v>
      </c>
      <c r="D128" s="25"/>
    </row>
    <row r="129" spans="1:16" x14ac:dyDescent="0.25">
      <c r="A129" s="11"/>
      <c r="B129" s="73" t="s">
        <v>232</v>
      </c>
      <c r="C129" s="24" t="s">
        <v>233</v>
      </c>
      <c r="D129" s="25"/>
    </row>
    <row r="130" spans="1:16" x14ac:dyDescent="0.25">
      <c r="A130" s="11"/>
      <c r="B130" s="27" t="s">
        <v>234</v>
      </c>
      <c r="C130" s="24" t="s">
        <v>235</v>
      </c>
      <c r="D130" s="25"/>
    </row>
    <row r="131" spans="1:16" x14ac:dyDescent="0.25">
      <c r="A131" s="11"/>
      <c r="B131" s="27" t="s">
        <v>236</v>
      </c>
      <c r="C131" s="33" t="s">
        <v>237</v>
      </c>
      <c r="D131" s="25">
        <v>190500</v>
      </c>
      <c r="E131" s="79">
        <v>12684</v>
      </c>
      <c r="F131" s="79">
        <v>43247</v>
      </c>
      <c r="G131" s="79">
        <v>17326</v>
      </c>
      <c r="H131" s="79">
        <v>12404</v>
      </c>
      <c r="I131" s="79">
        <v>15329</v>
      </c>
      <c r="J131" s="79">
        <v>14036</v>
      </c>
      <c r="K131" s="79">
        <v>15625</v>
      </c>
      <c r="L131" s="79">
        <v>10956</v>
      </c>
      <c r="M131" s="79">
        <v>16685</v>
      </c>
      <c r="N131" s="79">
        <v>15086</v>
      </c>
      <c r="O131" s="79">
        <v>9990</v>
      </c>
      <c r="P131" s="79">
        <v>7132</v>
      </c>
    </row>
    <row r="132" spans="1:16" x14ac:dyDescent="0.25">
      <c r="A132" s="11"/>
      <c r="B132" s="27" t="s">
        <v>238</v>
      </c>
      <c r="C132" s="33" t="s">
        <v>239</v>
      </c>
      <c r="D132" s="25">
        <v>30700</v>
      </c>
      <c r="E132" s="79">
        <v>2899</v>
      </c>
      <c r="F132" s="79">
        <v>4077</v>
      </c>
      <c r="G132" s="79">
        <v>2477</v>
      </c>
      <c r="H132" s="79">
        <v>2359</v>
      </c>
      <c r="I132" s="79">
        <v>2595</v>
      </c>
      <c r="J132" s="79">
        <v>4247</v>
      </c>
      <c r="K132" s="79">
        <v>4011</v>
      </c>
      <c r="L132" s="79">
        <v>2962</v>
      </c>
      <c r="M132" s="79">
        <v>1534</v>
      </c>
      <c r="N132" s="79">
        <v>708</v>
      </c>
      <c r="O132" s="79">
        <v>0</v>
      </c>
      <c r="P132" s="79">
        <v>2831</v>
      </c>
    </row>
    <row r="133" spans="1:16" x14ac:dyDescent="0.25">
      <c r="A133" s="11"/>
      <c r="B133" s="27" t="s">
        <v>240</v>
      </c>
      <c r="C133" s="24" t="s">
        <v>241</v>
      </c>
      <c r="D133" s="25">
        <v>10500</v>
      </c>
      <c r="E133" s="79">
        <v>1315</v>
      </c>
      <c r="F133" s="79">
        <v>942</v>
      </c>
      <c r="G133" s="79">
        <v>1413</v>
      </c>
      <c r="H133" s="79">
        <v>471</v>
      </c>
      <c r="I133" s="79">
        <v>942</v>
      </c>
      <c r="J133" s="79">
        <v>471</v>
      </c>
      <c r="K133" s="79">
        <v>1413</v>
      </c>
      <c r="L133" s="79">
        <v>471</v>
      </c>
      <c r="M133" s="79">
        <v>236</v>
      </c>
      <c r="N133" s="79">
        <v>1413</v>
      </c>
      <c r="O133" s="79">
        <v>1413</v>
      </c>
      <c r="P133" s="79">
        <v>0</v>
      </c>
    </row>
    <row r="134" spans="1:16" x14ac:dyDescent="0.25">
      <c r="A134" s="11"/>
      <c r="B134" s="27" t="s">
        <v>242</v>
      </c>
      <c r="C134" s="24" t="s">
        <v>243</v>
      </c>
      <c r="D134" s="25">
        <v>34200</v>
      </c>
      <c r="E134" s="79">
        <v>1859</v>
      </c>
      <c r="F134" s="79">
        <v>0</v>
      </c>
      <c r="G134" s="79">
        <v>14663</v>
      </c>
      <c r="H134" s="79">
        <v>0</v>
      </c>
      <c r="I134" s="79">
        <v>0</v>
      </c>
      <c r="J134" s="79">
        <v>2956</v>
      </c>
      <c r="K134" s="79">
        <v>2956</v>
      </c>
      <c r="L134" s="79">
        <v>2956</v>
      </c>
      <c r="M134" s="79">
        <v>0</v>
      </c>
      <c r="N134" s="79">
        <v>1478</v>
      </c>
      <c r="O134" s="79">
        <v>7332</v>
      </c>
      <c r="P134" s="79">
        <v>0</v>
      </c>
    </row>
    <row r="135" spans="1:16" x14ac:dyDescent="0.25">
      <c r="A135" s="11"/>
      <c r="B135" s="27" t="s">
        <v>244</v>
      </c>
      <c r="C135" s="24" t="s">
        <v>245</v>
      </c>
      <c r="D135" s="25">
        <v>0</v>
      </c>
    </row>
    <row r="136" spans="1:16" x14ac:dyDescent="0.25">
      <c r="A136" s="32"/>
      <c r="B136" s="27" t="s">
        <v>246</v>
      </c>
      <c r="C136" s="24" t="s">
        <v>247</v>
      </c>
      <c r="D136" s="25">
        <v>0</v>
      </c>
    </row>
    <row r="137" spans="1:16" x14ac:dyDescent="0.25">
      <c r="A137" s="32"/>
      <c r="B137" s="27" t="s">
        <v>248</v>
      </c>
      <c r="C137" s="24" t="s">
        <v>249</v>
      </c>
      <c r="D137" s="25">
        <v>0</v>
      </c>
    </row>
    <row r="138" spans="1:16" x14ac:dyDescent="0.25">
      <c r="A138" s="32"/>
      <c r="B138" s="27" t="s">
        <v>250</v>
      </c>
      <c r="C138" s="24" t="s">
        <v>251</v>
      </c>
      <c r="D138" s="25">
        <v>0</v>
      </c>
    </row>
    <row r="139" spans="1:16" x14ac:dyDescent="0.25">
      <c r="A139" s="32"/>
      <c r="B139" s="27" t="s">
        <v>252</v>
      </c>
      <c r="C139" s="24" t="s">
        <v>253</v>
      </c>
      <c r="D139" s="25">
        <v>1976800</v>
      </c>
      <c r="E139" s="79">
        <v>112849</v>
      </c>
      <c r="F139" s="79">
        <v>108972</v>
      </c>
      <c r="G139" s="79">
        <v>183270</v>
      </c>
      <c r="H139" s="79">
        <v>140284</v>
      </c>
      <c r="I139" s="79">
        <v>151929</v>
      </c>
      <c r="J139" s="79">
        <v>194417</v>
      </c>
      <c r="K139" s="79">
        <v>180839</v>
      </c>
      <c r="L139" s="79">
        <v>189967</v>
      </c>
      <c r="M139" s="79">
        <v>187004</v>
      </c>
      <c r="N139" s="79">
        <v>200011</v>
      </c>
      <c r="O139" s="79">
        <v>177694</v>
      </c>
      <c r="P139" s="79">
        <v>149564</v>
      </c>
    </row>
    <row r="140" spans="1:16" x14ac:dyDescent="0.25">
      <c r="A140" s="11"/>
      <c r="B140" s="27" t="s">
        <v>254</v>
      </c>
      <c r="C140" s="24" t="s">
        <v>255</v>
      </c>
      <c r="D140" s="25">
        <v>0</v>
      </c>
    </row>
    <row r="141" spans="1:16" ht="30" x14ac:dyDescent="0.25">
      <c r="A141" s="11"/>
      <c r="B141" s="20" t="s">
        <v>256</v>
      </c>
      <c r="C141" s="21" t="s">
        <v>257</v>
      </c>
      <c r="D141" s="22">
        <f>SUM(D142:D146)</f>
        <v>4750000</v>
      </c>
      <c r="E141" s="22">
        <f t="shared" ref="E141:P141" si="26">SUM(E142:E146)</f>
        <v>2608729</v>
      </c>
      <c r="F141" s="22">
        <f t="shared" si="26"/>
        <v>346727</v>
      </c>
      <c r="G141" s="22">
        <f t="shared" si="26"/>
        <v>283335</v>
      </c>
      <c r="H141" s="22">
        <f t="shared" si="26"/>
        <v>76427</v>
      </c>
      <c r="I141" s="22">
        <f t="shared" si="26"/>
        <v>177349</v>
      </c>
      <c r="J141" s="22">
        <f t="shared" si="26"/>
        <v>321119</v>
      </c>
      <c r="K141" s="22">
        <f t="shared" si="26"/>
        <v>162580</v>
      </c>
      <c r="L141" s="22">
        <f t="shared" si="26"/>
        <v>161099</v>
      </c>
      <c r="M141" s="22">
        <f t="shared" si="26"/>
        <v>109678</v>
      </c>
      <c r="N141" s="22">
        <f t="shared" si="26"/>
        <v>249209</v>
      </c>
      <c r="O141" s="22">
        <f t="shared" si="26"/>
        <v>154679</v>
      </c>
      <c r="P141" s="22">
        <f t="shared" si="26"/>
        <v>99069</v>
      </c>
    </row>
    <row r="142" spans="1:16" x14ac:dyDescent="0.25">
      <c r="A142" s="11"/>
      <c r="B142" s="27" t="s">
        <v>258</v>
      </c>
      <c r="C142" s="24" t="s">
        <v>259</v>
      </c>
      <c r="D142" s="25">
        <v>3300000</v>
      </c>
      <c r="E142" s="79">
        <v>2517450</v>
      </c>
      <c r="F142" s="79">
        <v>297890</v>
      </c>
      <c r="G142" s="79">
        <v>120217</v>
      </c>
      <c r="H142" s="79">
        <v>39789</v>
      </c>
      <c r="I142" s="79">
        <v>20837</v>
      </c>
      <c r="J142" s="79">
        <v>35437</v>
      </c>
      <c r="K142" s="79">
        <v>52347</v>
      </c>
      <c r="L142" s="79">
        <v>76352</v>
      </c>
      <c r="M142" s="79">
        <v>16252</v>
      </c>
      <c r="N142" s="79">
        <v>78419</v>
      </c>
      <c r="O142" s="79">
        <v>26689</v>
      </c>
      <c r="P142" s="79">
        <v>18321</v>
      </c>
    </row>
    <row r="143" spans="1:16" x14ac:dyDescent="0.25">
      <c r="A143" s="11"/>
      <c r="B143" s="27" t="s">
        <v>260</v>
      </c>
      <c r="C143" s="24" t="s">
        <v>261</v>
      </c>
      <c r="D143" s="25">
        <v>1200000</v>
      </c>
      <c r="E143" s="79">
        <v>79385</v>
      </c>
      <c r="F143" s="79">
        <v>35426</v>
      </c>
      <c r="G143" s="79">
        <v>139059</v>
      </c>
      <c r="H143" s="79">
        <v>16893</v>
      </c>
      <c r="I143" s="79">
        <v>127998</v>
      </c>
      <c r="J143" s="79">
        <v>259256</v>
      </c>
      <c r="K143" s="79">
        <v>86419</v>
      </c>
      <c r="L143" s="79">
        <v>65281</v>
      </c>
      <c r="M143" s="79">
        <v>74761</v>
      </c>
      <c r="N143" s="79">
        <v>147844</v>
      </c>
      <c r="O143" s="79">
        <v>101882</v>
      </c>
      <c r="P143" s="79">
        <v>65796</v>
      </c>
    </row>
    <row r="144" spans="1:16" x14ac:dyDescent="0.25">
      <c r="A144" s="11"/>
      <c r="B144" s="27" t="s">
        <v>262</v>
      </c>
      <c r="C144" s="24" t="s">
        <v>263</v>
      </c>
      <c r="D144" s="25">
        <v>150000</v>
      </c>
      <c r="E144" s="79">
        <v>3564</v>
      </c>
      <c r="F144" s="79">
        <v>5081</v>
      </c>
      <c r="G144" s="79">
        <v>15729</v>
      </c>
      <c r="H144" s="79">
        <v>11415</v>
      </c>
      <c r="I144" s="79">
        <v>20184</v>
      </c>
      <c r="J144" s="79">
        <v>18096</v>
      </c>
      <c r="K144" s="79">
        <v>15484</v>
      </c>
      <c r="L144" s="79">
        <v>11136</v>
      </c>
      <c r="M144" s="79">
        <v>10335</v>
      </c>
      <c r="N144" s="79">
        <v>14616</v>
      </c>
      <c r="O144" s="79">
        <v>17748</v>
      </c>
      <c r="P144" s="79">
        <v>6612</v>
      </c>
    </row>
    <row r="145" spans="1:16" x14ac:dyDescent="0.25">
      <c r="A145" s="11"/>
      <c r="B145" s="27" t="s">
        <v>264</v>
      </c>
      <c r="C145" s="24" t="s">
        <v>265</v>
      </c>
      <c r="D145" s="25">
        <v>100000</v>
      </c>
      <c r="E145" s="79">
        <v>8330</v>
      </c>
      <c r="F145" s="79">
        <v>8330</v>
      </c>
      <c r="G145" s="79">
        <v>8330</v>
      </c>
      <c r="H145" s="79">
        <v>8330</v>
      </c>
      <c r="I145" s="79">
        <v>8330</v>
      </c>
      <c r="J145" s="79">
        <v>8330</v>
      </c>
      <c r="K145" s="79">
        <v>8330</v>
      </c>
      <c r="L145" s="79">
        <v>8330</v>
      </c>
      <c r="M145" s="79">
        <v>8330</v>
      </c>
      <c r="N145" s="79">
        <v>8330</v>
      </c>
      <c r="O145" s="79">
        <v>8360</v>
      </c>
      <c r="P145" s="79">
        <v>8340</v>
      </c>
    </row>
    <row r="146" spans="1:16" x14ac:dyDescent="0.25">
      <c r="A146" s="11"/>
      <c r="B146" s="27" t="s">
        <v>266</v>
      </c>
      <c r="C146" s="24" t="s">
        <v>267</v>
      </c>
      <c r="D146" s="25">
        <v>0</v>
      </c>
    </row>
    <row r="147" spans="1:16" x14ac:dyDescent="0.25">
      <c r="A147" s="11"/>
      <c r="B147" s="20" t="s">
        <v>268</v>
      </c>
      <c r="C147" s="21" t="s">
        <v>269</v>
      </c>
      <c r="D147" s="22">
        <f>+D148</f>
        <v>28000000</v>
      </c>
      <c r="E147" s="22">
        <f t="shared" ref="E147:P147" si="27">+E148</f>
        <v>2070920</v>
      </c>
      <c r="F147" s="22">
        <f t="shared" si="27"/>
        <v>1833658</v>
      </c>
      <c r="G147" s="22">
        <f t="shared" si="27"/>
        <v>2047773</v>
      </c>
      <c r="H147" s="22">
        <f t="shared" si="27"/>
        <v>1909375</v>
      </c>
      <c r="I147" s="22">
        <f t="shared" si="27"/>
        <v>2181440</v>
      </c>
      <c r="J147" s="22">
        <f t="shared" si="27"/>
        <v>2180595</v>
      </c>
      <c r="K147" s="22">
        <f t="shared" si="27"/>
        <v>2305674</v>
      </c>
      <c r="L147" s="22">
        <f t="shared" si="27"/>
        <v>2535723</v>
      </c>
      <c r="M147" s="22">
        <f t="shared" si="27"/>
        <v>2730087</v>
      </c>
      <c r="N147" s="22">
        <f t="shared" si="27"/>
        <v>2730087</v>
      </c>
      <c r="O147" s="22">
        <f t="shared" si="27"/>
        <v>2730087</v>
      </c>
      <c r="P147" s="22">
        <f t="shared" si="27"/>
        <v>2744581</v>
      </c>
    </row>
    <row r="148" spans="1:16" x14ac:dyDescent="0.25">
      <c r="A148" s="11"/>
      <c r="B148" s="27" t="s">
        <v>270</v>
      </c>
      <c r="C148" s="24" t="s">
        <v>271</v>
      </c>
      <c r="D148" s="25">
        <v>28000000</v>
      </c>
      <c r="E148" s="79">
        <v>2070920</v>
      </c>
      <c r="F148" s="79">
        <v>1833658</v>
      </c>
      <c r="G148" s="79">
        <v>2047773</v>
      </c>
      <c r="H148" s="79">
        <v>1909375</v>
      </c>
      <c r="I148" s="79">
        <v>2181440</v>
      </c>
      <c r="J148" s="79">
        <v>2180595</v>
      </c>
      <c r="K148" s="79">
        <v>2305674</v>
      </c>
      <c r="L148" s="79">
        <v>2535723</v>
      </c>
      <c r="M148" s="79">
        <v>2730087</v>
      </c>
      <c r="N148" s="79">
        <v>2730087</v>
      </c>
      <c r="O148" s="79">
        <v>2730087</v>
      </c>
      <c r="P148" s="79">
        <v>2744581</v>
      </c>
    </row>
    <row r="149" spans="1:16" x14ac:dyDescent="0.25">
      <c r="A149" s="11"/>
      <c r="B149" s="20" t="s">
        <v>272</v>
      </c>
      <c r="C149" s="21" t="s">
        <v>273</v>
      </c>
      <c r="D149" s="22">
        <f>SUM(D150:D158)</f>
        <v>857450</v>
      </c>
      <c r="E149" s="22">
        <f t="shared" ref="E149:P149" si="28">SUM(E150:E158)</f>
        <v>34304</v>
      </c>
      <c r="F149" s="22">
        <f t="shared" si="28"/>
        <v>27477</v>
      </c>
      <c r="G149" s="22">
        <f t="shared" si="28"/>
        <v>76388</v>
      </c>
      <c r="H149" s="22">
        <f t="shared" si="28"/>
        <v>48421</v>
      </c>
      <c r="I149" s="22">
        <f t="shared" si="28"/>
        <v>68402</v>
      </c>
      <c r="J149" s="22">
        <f t="shared" si="28"/>
        <v>50290</v>
      </c>
      <c r="K149" s="22">
        <f t="shared" si="28"/>
        <v>72281</v>
      </c>
      <c r="L149" s="22">
        <f t="shared" si="28"/>
        <v>142446</v>
      </c>
      <c r="M149" s="22">
        <f t="shared" si="28"/>
        <v>173090</v>
      </c>
      <c r="N149" s="22">
        <f t="shared" si="28"/>
        <v>55741</v>
      </c>
      <c r="O149" s="22">
        <f t="shared" si="28"/>
        <v>49807</v>
      </c>
      <c r="P149" s="22">
        <f t="shared" si="28"/>
        <v>58803</v>
      </c>
    </row>
    <row r="150" spans="1:16" x14ac:dyDescent="0.25">
      <c r="A150" s="11"/>
      <c r="B150" s="27" t="s">
        <v>274</v>
      </c>
      <c r="C150" s="24" t="s">
        <v>275</v>
      </c>
      <c r="D150" s="25">
        <v>0</v>
      </c>
    </row>
    <row r="151" spans="1:16" x14ac:dyDescent="0.25">
      <c r="A151" s="11"/>
      <c r="B151" s="27" t="s">
        <v>276</v>
      </c>
      <c r="C151" s="24" t="s">
        <v>277</v>
      </c>
      <c r="D151" s="25">
        <v>35750</v>
      </c>
      <c r="E151" s="79">
        <v>3719</v>
      </c>
      <c r="F151" s="79">
        <v>0</v>
      </c>
      <c r="G151" s="79">
        <v>1617</v>
      </c>
      <c r="H151" s="79">
        <v>4295</v>
      </c>
      <c r="I151" s="79">
        <v>2160</v>
      </c>
      <c r="J151" s="79">
        <v>3906</v>
      </c>
      <c r="K151" s="79">
        <v>1352</v>
      </c>
      <c r="L151" s="79">
        <v>1415</v>
      </c>
      <c r="M151" s="79">
        <v>3348</v>
      </c>
      <c r="N151" s="79">
        <v>4944</v>
      </c>
      <c r="O151" s="79">
        <v>4823</v>
      </c>
      <c r="P151" s="79">
        <v>4171</v>
      </c>
    </row>
    <row r="152" spans="1:16" x14ac:dyDescent="0.25">
      <c r="A152" s="11"/>
      <c r="B152" s="27" t="s">
        <v>278</v>
      </c>
      <c r="C152" s="24" t="s">
        <v>279</v>
      </c>
      <c r="D152" s="25">
        <v>0</v>
      </c>
    </row>
    <row r="153" spans="1:16" x14ac:dyDescent="0.25">
      <c r="A153" s="11"/>
      <c r="B153" s="27" t="s">
        <v>280</v>
      </c>
      <c r="C153" s="24" t="s">
        <v>281</v>
      </c>
      <c r="D153" s="25">
        <v>0</v>
      </c>
    </row>
    <row r="154" spans="1:16" x14ac:dyDescent="0.25">
      <c r="A154" s="11"/>
      <c r="B154" s="27" t="s">
        <v>282</v>
      </c>
      <c r="C154" s="24" t="s">
        <v>283</v>
      </c>
      <c r="D154" s="25">
        <v>807400</v>
      </c>
      <c r="E154" s="79">
        <v>30519</v>
      </c>
      <c r="F154" s="79">
        <v>27312</v>
      </c>
      <c r="G154" s="79">
        <v>74512</v>
      </c>
      <c r="H154" s="79">
        <v>44079</v>
      </c>
      <c r="I154" s="79">
        <v>66195</v>
      </c>
      <c r="J154" s="79">
        <v>42755</v>
      </c>
      <c r="K154" s="79">
        <v>70788</v>
      </c>
      <c r="L154" s="79">
        <v>140866</v>
      </c>
      <c r="M154" s="79">
        <v>169247</v>
      </c>
      <c r="N154" s="79">
        <v>50561</v>
      </c>
      <c r="O154" s="79">
        <v>44795</v>
      </c>
      <c r="P154" s="79">
        <v>45771</v>
      </c>
    </row>
    <row r="155" spans="1:16" x14ac:dyDescent="0.25">
      <c r="A155" s="11"/>
      <c r="B155" s="27" t="s">
        <v>284</v>
      </c>
      <c r="C155" s="24" t="s">
        <v>285</v>
      </c>
      <c r="D155" s="25">
        <v>0</v>
      </c>
    </row>
    <row r="156" spans="1:16" x14ac:dyDescent="0.25">
      <c r="A156" s="11"/>
      <c r="B156" s="27" t="s">
        <v>286</v>
      </c>
      <c r="C156" s="24" t="s">
        <v>287</v>
      </c>
      <c r="D156" s="25">
        <v>14300</v>
      </c>
      <c r="E156" s="79">
        <v>66</v>
      </c>
      <c r="F156" s="79">
        <v>165</v>
      </c>
      <c r="G156" s="79">
        <v>259</v>
      </c>
      <c r="H156" s="79">
        <v>47</v>
      </c>
      <c r="I156" s="79">
        <v>47</v>
      </c>
      <c r="J156" s="79">
        <v>3629</v>
      </c>
      <c r="K156" s="79">
        <v>141</v>
      </c>
      <c r="L156" s="79">
        <v>165</v>
      </c>
      <c r="M156" s="79">
        <v>495</v>
      </c>
      <c r="N156" s="79">
        <v>236</v>
      </c>
      <c r="O156" s="79">
        <v>189</v>
      </c>
      <c r="P156" s="79">
        <v>8861</v>
      </c>
    </row>
    <row r="157" spans="1:16" x14ac:dyDescent="0.25">
      <c r="A157" s="11"/>
      <c r="B157" s="27" t="s">
        <v>288</v>
      </c>
      <c r="C157" s="24" t="s">
        <v>289</v>
      </c>
      <c r="D157" s="25">
        <v>0</v>
      </c>
    </row>
    <row r="158" spans="1:16" x14ac:dyDescent="0.25">
      <c r="A158" s="11"/>
      <c r="B158" s="27" t="s">
        <v>290</v>
      </c>
      <c r="C158" s="24" t="s">
        <v>291</v>
      </c>
      <c r="D158" s="25">
        <v>0</v>
      </c>
    </row>
    <row r="159" spans="1:16" x14ac:dyDescent="0.25">
      <c r="A159" s="11"/>
      <c r="B159" s="20" t="s">
        <v>292</v>
      </c>
      <c r="C159" s="21" t="s">
        <v>293</v>
      </c>
      <c r="D159" s="22">
        <f>SUM(D160:D165)</f>
        <v>2212700</v>
      </c>
      <c r="E159" s="22">
        <f t="shared" ref="E159:P159" si="29">SUM(E160:E165)</f>
        <v>10398</v>
      </c>
      <c r="F159" s="22">
        <f t="shared" si="29"/>
        <v>23434</v>
      </c>
      <c r="G159" s="22">
        <f t="shared" si="29"/>
        <v>865088</v>
      </c>
      <c r="H159" s="22">
        <f t="shared" si="29"/>
        <v>530084</v>
      </c>
      <c r="I159" s="22">
        <f t="shared" si="29"/>
        <v>31070</v>
      </c>
      <c r="J159" s="22">
        <f t="shared" si="29"/>
        <v>165898</v>
      </c>
      <c r="K159" s="22">
        <f t="shared" si="29"/>
        <v>270462</v>
      </c>
      <c r="L159" s="22">
        <f t="shared" si="29"/>
        <v>21713</v>
      </c>
      <c r="M159" s="22">
        <f t="shared" si="29"/>
        <v>15173</v>
      </c>
      <c r="N159" s="22">
        <f t="shared" si="29"/>
        <v>93797</v>
      </c>
      <c r="O159" s="22">
        <f t="shared" si="29"/>
        <v>34998</v>
      </c>
      <c r="P159" s="22">
        <f t="shared" si="29"/>
        <v>150585</v>
      </c>
    </row>
    <row r="160" spans="1:16" x14ac:dyDescent="0.25">
      <c r="A160" s="11"/>
      <c r="B160" s="23" t="s">
        <v>294</v>
      </c>
      <c r="C160" s="24" t="s">
        <v>295</v>
      </c>
      <c r="D160" s="25">
        <v>0</v>
      </c>
    </row>
    <row r="161" spans="1:16" x14ac:dyDescent="0.25">
      <c r="A161" s="11"/>
      <c r="B161" s="23" t="s">
        <v>296</v>
      </c>
      <c r="C161" s="24" t="s">
        <v>297</v>
      </c>
      <c r="D161" s="25">
        <v>121200</v>
      </c>
      <c r="E161" s="79">
        <v>1140</v>
      </c>
      <c r="F161" s="79">
        <v>0</v>
      </c>
      <c r="G161" s="79">
        <v>0</v>
      </c>
      <c r="H161" s="79">
        <v>0</v>
      </c>
      <c r="I161" s="79">
        <v>0</v>
      </c>
      <c r="J161" s="79">
        <v>114873</v>
      </c>
      <c r="K161" s="79">
        <v>1750</v>
      </c>
      <c r="L161" s="79">
        <v>0</v>
      </c>
      <c r="M161" s="79">
        <v>2612</v>
      </c>
      <c r="N161" s="79">
        <v>825</v>
      </c>
      <c r="O161" s="79">
        <v>0</v>
      </c>
      <c r="P161" s="79">
        <v>0</v>
      </c>
    </row>
    <row r="162" spans="1:16" x14ac:dyDescent="0.25">
      <c r="A162" s="11"/>
      <c r="B162" s="23" t="s">
        <v>298</v>
      </c>
      <c r="C162" s="24" t="s">
        <v>299</v>
      </c>
      <c r="D162" s="25">
        <v>1018400</v>
      </c>
      <c r="E162" s="79">
        <v>9258</v>
      </c>
      <c r="F162" s="79">
        <v>23434</v>
      </c>
      <c r="G162" s="79">
        <v>51978</v>
      </c>
      <c r="H162" s="79">
        <v>530084</v>
      </c>
      <c r="I162" s="79">
        <v>31070</v>
      </c>
      <c r="J162" s="79">
        <v>51025</v>
      </c>
      <c r="K162" s="79">
        <v>8722</v>
      </c>
      <c r="L162" s="79">
        <v>21713</v>
      </c>
      <c r="M162" s="79">
        <v>12561</v>
      </c>
      <c r="N162" s="79">
        <v>92972</v>
      </c>
      <c r="O162" s="79">
        <v>34998</v>
      </c>
      <c r="P162" s="79">
        <v>150585</v>
      </c>
    </row>
    <row r="163" spans="1:16" x14ac:dyDescent="0.25">
      <c r="A163" s="11"/>
      <c r="B163" s="23" t="s">
        <v>300</v>
      </c>
      <c r="C163" s="24" t="s">
        <v>301</v>
      </c>
      <c r="D163" s="25">
        <v>0</v>
      </c>
    </row>
    <row r="164" spans="1:16" x14ac:dyDescent="0.25">
      <c r="A164" s="11"/>
      <c r="B164" s="23" t="s">
        <v>302</v>
      </c>
      <c r="C164" s="24" t="s">
        <v>303</v>
      </c>
      <c r="D164" s="25">
        <v>1073100</v>
      </c>
      <c r="E164" s="79">
        <v>0</v>
      </c>
      <c r="F164" s="79">
        <v>0</v>
      </c>
      <c r="G164" s="79">
        <v>813110</v>
      </c>
      <c r="H164" s="79">
        <v>0</v>
      </c>
      <c r="I164" s="79">
        <v>0</v>
      </c>
      <c r="J164" s="79">
        <v>0</v>
      </c>
      <c r="K164" s="79">
        <v>259990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</row>
    <row r="165" spans="1:16" x14ac:dyDescent="0.25">
      <c r="A165" s="11"/>
      <c r="B165" s="23" t="s">
        <v>304</v>
      </c>
      <c r="C165" s="24" t="s">
        <v>305</v>
      </c>
      <c r="D165" s="25">
        <v>0</v>
      </c>
    </row>
    <row r="166" spans="1:16" x14ac:dyDescent="0.25">
      <c r="A166" s="11"/>
      <c r="B166" s="20" t="s">
        <v>306</v>
      </c>
      <c r="C166" s="21" t="s">
        <v>307</v>
      </c>
      <c r="D166" s="22">
        <f>SUM(D167:D175)</f>
        <v>12316350</v>
      </c>
      <c r="E166" s="22">
        <f t="shared" ref="E166:P166" si="30">SUM(E167:E175)</f>
        <v>675929</v>
      </c>
      <c r="F166" s="22">
        <f t="shared" si="30"/>
        <v>759290</v>
      </c>
      <c r="G166" s="22">
        <f t="shared" si="30"/>
        <v>1247749</v>
      </c>
      <c r="H166" s="22">
        <f t="shared" si="30"/>
        <v>1085199</v>
      </c>
      <c r="I166" s="22">
        <f t="shared" si="30"/>
        <v>952371</v>
      </c>
      <c r="J166" s="22">
        <f t="shared" si="30"/>
        <v>744082</v>
      </c>
      <c r="K166" s="22">
        <f t="shared" si="30"/>
        <v>1098460</v>
      </c>
      <c r="L166" s="22">
        <f t="shared" si="30"/>
        <v>1768306</v>
      </c>
      <c r="M166" s="22">
        <f t="shared" si="30"/>
        <v>541208</v>
      </c>
      <c r="N166" s="22">
        <f t="shared" si="30"/>
        <v>1097952</v>
      </c>
      <c r="O166" s="22">
        <f t="shared" si="30"/>
        <v>1236029</v>
      </c>
      <c r="P166" s="22">
        <f t="shared" si="30"/>
        <v>1109775</v>
      </c>
    </row>
    <row r="167" spans="1:16" x14ac:dyDescent="0.25">
      <c r="A167" s="11"/>
      <c r="B167" s="27" t="s">
        <v>308</v>
      </c>
      <c r="C167" s="24" t="s">
        <v>309</v>
      </c>
      <c r="D167" s="25">
        <v>9281700</v>
      </c>
      <c r="E167" s="79">
        <v>450234</v>
      </c>
      <c r="F167" s="79">
        <v>536327</v>
      </c>
      <c r="G167" s="79">
        <v>846568</v>
      </c>
      <c r="H167" s="79">
        <v>806330</v>
      </c>
      <c r="I167" s="79">
        <v>733705</v>
      </c>
      <c r="J167" s="79">
        <v>378207</v>
      </c>
      <c r="K167" s="79">
        <v>625945</v>
      </c>
      <c r="L167" s="79">
        <v>1502163</v>
      </c>
      <c r="M167" s="79">
        <v>381097</v>
      </c>
      <c r="N167" s="79">
        <v>927151</v>
      </c>
      <c r="O167" s="79">
        <v>1114134</v>
      </c>
      <c r="P167" s="79">
        <v>979839</v>
      </c>
    </row>
    <row r="168" spans="1:16" x14ac:dyDescent="0.25">
      <c r="A168" s="11"/>
      <c r="B168" s="27" t="s">
        <v>310</v>
      </c>
      <c r="C168" s="24" t="s">
        <v>311</v>
      </c>
      <c r="D168" s="25">
        <v>1328200</v>
      </c>
      <c r="E168" s="79">
        <v>121255</v>
      </c>
      <c r="F168" s="79">
        <v>133239</v>
      </c>
      <c r="G168" s="79">
        <v>238753</v>
      </c>
      <c r="H168" s="79">
        <v>187968</v>
      </c>
      <c r="I168" s="79">
        <v>67163</v>
      </c>
      <c r="J168" s="79">
        <v>218496</v>
      </c>
      <c r="K168" s="79">
        <v>10903</v>
      </c>
      <c r="L168" s="79">
        <v>147300</v>
      </c>
      <c r="M168" s="79">
        <v>50753</v>
      </c>
      <c r="N168" s="79">
        <v>73268</v>
      </c>
      <c r="O168" s="79">
        <v>18481</v>
      </c>
      <c r="P168" s="79">
        <v>60621</v>
      </c>
    </row>
    <row r="169" spans="1:16" x14ac:dyDescent="0.25">
      <c r="A169" s="11"/>
      <c r="B169" s="27" t="s">
        <v>312</v>
      </c>
      <c r="C169" s="24" t="s">
        <v>313</v>
      </c>
      <c r="D169" s="25">
        <v>531200</v>
      </c>
      <c r="E169" s="79">
        <v>39949</v>
      </c>
      <c r="F169" s="79">
        <v>41328</v>
      </c>
      <c r="G169" s="79">
        <v>76031</v>
      </c>
      <c r="H169" s="79">
        <v>40242</v>
      </c>
      <c r="I169" s="79">
        <v>52785</v>
      </c>
      <c r="J169" s="79">
        <v>68322</v>
      </c>
      <c r="K169" s="79">
        <v>44892</v>
      </c>
      <c r="L169" s="79">
        <v>33211</v>
      </c>
      <c r="M169" s="79">
        <v>45890</v>
      </c>
      <c r="N169" s="79">
        <v>35816</v>
      </c>
      <c r="O169" s="79">
        <v>29797</v>
      </c>
      <c r="P169" s="79">
        <v>22937</v>
      </c>
    </row>
    <row r="170" spans="1:16" x14ac:dyDescent="0.25">
      <c r="A170" s="11"/>
      <c r="B170" s="27" t="s">
        <v>314</v>
      </c>
      <c r="C170" s="24" t="s">
        <v>315</v>
      </c>
      <c r="D170" s="25">
        <v>170600</v>
      </c>
      <c r="E170" s="79">
        <v>16649</v>
      </c>
      <c r="F170" s="79">
        <v>8696</v>
      </c>
      <c r="G170" s="79">
        <v>22977</v>
      </c>
      <c r="H170" s="79">
        <v>5023</v>
      </c>
      <c r="I170" s="79">
        <v>8772</v>
      </c>
      <c r="J170" s="79">
        <v>5099</v>
      </c>
      <c r="K170" s="79">
        <v>85517</v>
      </c>
      <c r="L170" s="79">
        <v>3890</v>
      </c>
      <c r="M170" s="79">
        <v>1593</v>
      </c>
      <c r="N170" s="79">
        <v>9834</v>
      </c>
      <c r="O170" s="79">
        <v>0</v>
      </c>
      <c r="P170" s="79">
        <v>2550</v>
      </c>
    </row>
    <row r="171" spans="1:16" x14ac:dyDescent="0.25">
      <c r="A171" s="11"/>
      <c r="B171" s="27" t="s">
        <v>316</v>
      </c>
      <c r="C171" s="24" t="s">
        <v>317</v>
      </c>
      <c r="D171" s="25">
        <v>536300</v>
      </c>
      <c r="E171" s="79">
        <v>35185</v>
      </c>
      <c r="F171" s="79">
        <v>32021</v>
      </c>
      <c r="G171" s="79">
        <v>51575</v>
      </c>
      <c r="H171" s="79">
        <v>33402</v>
      </c>
      <c r="I171" s="79">
        <v>61759</v>
      </c>
      <c r="J171" s="79">
        <v>55558</v>
      </c>
      <c r="K171" s="79">
        <v>30397</v>
      </c>
      <c r="L171" s="79">
        <v>52638</v>
      </c>
      <c r="M171" s="79">
        <v>49216</v>
      </c>
      <c r="N171" s="79">
        <v>38145</v>
      </c>
      <c r="O171" s="79">
        <v>63598</v>
      </c>
      <c r="P171" s="79">
        <v>32806</v>
      </c>
    </row>
    <row r="172" spans="1:16" x14ac:dyDescent="0.25">
      <c r="A172" s="11"/>
      <c r="B172" s="27" t="s">
        <v>318</v>
      </c>
      <c r="C172" s="24" t="s">
        <v>319</v>
      </c>
      <c r="D172" s="25">
        <v>27800</v>
      </c>
      <c r="E172" s="79">
        <v>0</v>
      </c>
      <c r="F172" s="79">
        <v>845</v>
      </c>
      <c r="G172" s="79">
        <v>0</v>
      </c>
      <c r="H172" s="79">
        <v>0</v>
      </c>
      <c r="I172" s="79">
        <v>11162</v>
      </c>
      <c r="J172" s="79">
        <v>0</v>
      </c>
      <c r="K172" s="79">
        <v>0</v>
      </c>
      <c r="L172" s="79">
        <v>10890</v>
      </c>
      <c r="M172" s="79">
        <v>2017</v>
      </c>
      <c r="N172" s="79">
        <v>2886</v>
      </c>
      <c r="O172" s="79">
        <v>0</v>
      </c>
      <c r="P172" s="79">
        <v>0</v>
      </c>
    </row>
    <row r="173" spans="1:16" x14ac:dyDescent="0.25">
      <c r="A173" s="11"/>
      <c r="B173" s="27" t="s">
        <v>320</v>
      </c>
      <c r="C173" s="24" t="s">
        <v>321</v>
      </c>
      <c r="D173" s="25">
        <v>7550</v>
      </c>
      <c r="E173" s="79">
        <v>0</v>
      </c>
      <c r="F173" s="79">
        <v>1634</v>
      </c>
      <c r="G173" s="79">
        <v>1691</v>
      </c>
      <c r="H173" s="79">
        <v>845</v>
      </c>
      <c r="I173" s="79">
        <v>0</v>
      </c>
      <c r="J173" s="79">
        <v>845</v>
      </c>
      <c r="K173" s="79">
        <v>0</v>
      </c>
      <c r="L173" s="79">
        <v>845</v>
      </c>
      <c r="M173" s="79">
        <v>845</v>
      </c>
      <c r="N173" s="79">
        <v>0</v>
      </c>
      <c r="O173" s="79">
        <v>0</v>
      </c>
      <c r="P173" s="79">
        <v>845</v>
      </c>
    </row>
    <row r="174" spans="1:16" x14ac:dyDescent="0.25">
      <c r="A174" s="11"/>
      <c r="B174" s="27" t="s">
        <v>322</v>
      </c>
      <c r="C174" s="24" t="s">
        <v>323</v>
      </c>
      <c r="D174" s="25">
        <v>700</v>
      </c>
      <c r="E174" s="79">
        <v>0</v>
      </c>
      <c r="F174" s="79">
        <v>0</v>
      </c>
      <c r="G174" s="79">
        <v>700</v>
      </c>
      <c r="H174" s="79">
        <v>0</v>
      </c>
      <c r="I174" s="79">
        <v>0</v>
      </c>
      <c r="J174" s="79">
        <v>0</v>
      </c>
      <c r="K174" s="79">
        <v>0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</row>
    <row r="175" spans="1:16" x14ac:dyDescent="0.25">
      <c r="A175" s="11"/>
      <c r="B175" s="27" t="s">
        <v>324</v>
      </c>
      <c r="C175" s="24" t="s">
        <v>325</v>
      </c>
      <c r="D175" s="25">
        <v>432300</v>
      </c>
      <c r="E175" s="79">
        <v>12657</v>
      </c>
      <c r="F175" s="79">
        <v>5200</v>
      </c>
      <c r="G175" s="79">
        <v>9454</v>
      </c>
      <c r="H175" s="79">
        <v>11389</v>
      </c>
      <c r="I175" s="79">
        <v>17025</v>
      </c>
      <c r="J175" s="79">
        <v>17555</v>
      </c>
      <c r="K175" s="79">
        <v>300806</v>
      </c>
      <c r="L175" s="79">
        <v>17369</v>
      </c>
      <c r="M175" s="79">
        <v>9797</v>
      </c>
      <c r="N175" s="79">
        <v>10852</v>
      </c>
      <c r="O175" s="79">
        <v>10019</v>
      </c>
      <c r="P175" s="79">
        <v>10177</v>
      </c>
    </row>
    <row r="176" spans="1:16" x14ac:dyDescent="0.25">
      <c r="A176" s="11"/>
      <c r="B176" s="20" t="s">
        <v>326</v>
      </c>
      <c r="C176" s="21" t="s">
        <v>327</v>
      </c>
      <c r="D176" s="22">
        <f>SUM(D177:D184)</f>
        <v>8454820</v>
      </c>
      <c r="E176" s="22">
        <f t="shared" ref="E176:P176" si="31">SUM(E177:E184)</f>
        <v>1007215</v>
      </c>
      <c r="F176" s="22">
        <f t="shared" si="31"/>
        <v>2512232</v>
      </c>
      <c r="G176" s="22">
        <f t="shared" si="31"/>
        <v>959780</v>
      </c>
      <c r="H176" s="22">
        <f t="shared" si="31"/>
        <v>2323611</v>
      </c>
      <c r="I176" s="22">
        <f t="shared" si="31"/>
        <v>130525</v>
      </c>
      <c r="J176" s="22">
        <f t="shared" si="31"/>
        <v>141739</v>
      </c>
      <c r="K176" s="22">
        <f t="shared" si="31"/>
        <v>153499</v>
      </c>
      <c r="L176" s="22">
        <f t="shared" si="31"/>
        <v>106641</v>
      </c>
      <c r="M176" s="22">
        <f t="shared" si="31"/>
        <v>237551</v>
      </c>
      <c r="N176" s="22">
        <f t="shared" si="31"/>
        <v>156288</v>
      </c>
      <c r="O176" s="22">
        <f t="shared" si="31"/>
        <v>204083</v>
      </c>
      <c r="P176" s="22">
        <f t="shared" si="31"/>
        <v>521656</v>
      </c>
    </row>
    <row r="177" spans="1:16" x14ac:dyDescent="0.25">
      <c r="A177" s="11"/>
      <c r="B177" s="27" t="s">
        <v>328</v>
      </c>
      <c r="C177" s="24" t="s">
        <v>329</v>
      </c>
      <c r="D177" s="25">
        <v>160000</v>
      </c>
      <c r="E177" s="79">
        <v>0</v>
      </c>
      <c r="F177" s="79"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79">
        <v>33672</v>
      </c>
      <c r="M177" s="79">
        <v>26936</v>
      </c>
      <c r="N177" s="79">
        <v>26936</v>
      </c>
      <c r="O177" s="79">
        <v>42527</v>
      </c>
      <c r="P177" s="79">
        <v>29929</v>
      </c>
    </row>
    <row r="178" spans="1:16" x14ac:dyDescent="0.25">
      <c r="A178" s="11"/>
      <c r="B178" s="27" t="s">
        <v>330</v>
      </c>
      <c r="C178" s="24" t="s">
        <v>331</v>
      </c>
      <c r="D178" s="25">
        <v>4524820</v>
      </c>
      <c r="E178" s="79">
        <v>935580</v>
      </c>
      <c r="F178" s="79">
        <v>2249196</v>
      </c>
      <c r="G178" s="79">
        <v>707376</v>
      </c>
      <c r="H178" s="79">
        <v>290941</v>
      </c>
      <c r="I178" s="79">
        <v>70436</v>
      </c>
      <c r="J178" s="79">
        <v>36027</v>
      </c>
      <c r="K178" s="79">
        <v>75272</v>
      </c>
      <c r="L178" s="79">
        <v>9042</v>
      </c>
      <c r="M178" s="79">
        <v>20710</v>
      </c>
      <c r="N178" s="79">
        <v>57884</v>
      </c>
      <c r="O178" s="79">
        <v>18864</v>
      </c>
      <c r="P178" s="79">
        <v>53492</v>
      </c>
    </row>
    <row r="179" spans="1:16" x14ac:dyDescent="0.25">
      <c r="A179" s="11"/>
      <c r="B179" s="27" t="s">
        <v>332</v>
      </c>
      <c r="C179" s="24" t="s">
        <v>333</v>
      </c>
      <c r="D179" s="25">
        <v>0</v>
      </c>
      <c r="E179" s="79">
        <v>0</v>
      </c>
      <c r="F179" s="79">
        <v>0</v>
      </c>
      <c r="G179" s="79">
        <v>0</v>
      </c>
      <c r="H179" s="79">
        <v>0</v>
      </c>
      <c r="I179" s="79">
        <v>0</v>
      </c>
      <c r="J179" s="79">
        <v>0</v>
      </c>
      <c r="K179" s="79">
        <v>0</v>
      </c>
      <c r="L179" s="79">
        <v>0</v>
      </c>
      <c r="M179" s="79">
        <v>0</v>
      </c>
      <c r="N179" s="79">
        <v>0</v>
      </c>
      <c r="O179" s="79">
        <v>0</v>
      </c>
      <c r="P179" s="79">
        <v>0</v>
      </c>
    </row>
    <row r="180" spans="1:16" x14ac:dyDescent="0.25">
      <c r="A180" s="11"/>
      <c r="B180" s="27" t="s">
        <v>334</v>
      </c>
      <c r="C180" s="24" t="s">
        <v>335</v>
      </c>
      <c r="D180" s="25">
        <v>33800</v>
      </c>
      <c r="E180" s="79">
        <v>0</v>
      </c>
      <c r="F180" s="79">
        <v>0</v>
      </c>
      <c r="G180" s="79">
        <v>16900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16900</v>
      </c>
      <c r="P180" s="79">
        <v>0</v>
      </c>
    </row>
    <row r="181" spans="1:16" x14ac:dyDescent="0.25">
      <c r="A181" s="11"/>
      <c r="B181" s="27" t="s">
        <v>336</v>
      </c>
      <c r="C181" s="24" t="s">
        <v>337</v>
      </c>
      <c r="D181" s="25">
        <v>75700</v>
      </c>
      <c r="E181" s="79">
        <v>0</v>
      </c>
      <c r="F181" s="79">
        <v>0</v>
      </c>
      <c r="G181" s="79">
        <v>13012</v>
      </c>
      <c r="H181" s="79">
        <v>0</v>
      </c>
      <c r="I181" s="79">
        <v>0</v>
      </c>
      <c r="J181" s="79">
        <v>0</v>
      </c>
      <c r="K181" s="79">
        <v>0</v>
      </c>
      <c r="L181" s="79">
        <v>0</v>
      </c>
      <c r="M181" s="79">
        <v>11828</v>
      </c>
      <c r="N181" s="79">
        <v>11828</v>
      </c>
      <c r="O181" s="79">
        <v>39032</v>
      </c>
      <c r="P181" s="79">
        <v>0</v>
      </c>
    </row>
    <row r="182" spans="1:16" x14ac:dyDescent="0.25">
      <c r="A182" s="11"/>
      <c r="B182" s="27" t="s">
        <v>338</v>
      </c>
      <c r="C182" s="24" t="s">
        <v>339</v>
      </c>
      <c r="D182" s="25">
        <v>717500</v>
      </c>
      <c r="E182" s="79">
        <v>54249</v>
      </c>
      <c r="F182" s="79">
        <v>35393</v>
      </c>
      <c r="G182" s="79">
        <v>84635</v>
      </c>
      <c r="H182" s="79">
        <v>51944</v>
      </c>
      <c r="I182" s="79">
        <v>50633</v>
      </c>
      <c r="J182" s="79">
        <v>72472</v>
      </c>
      <c r="K182" s="79">
        <v>59114</v>
      </c>
      <c r="L182" s="79">
        <v>45744</v>
      </c>
      <c r="M182" s="79">
        <v>174549</v>
      </c>
      <c r="N182" s="79">
        <v>14669</v>
      </c>
      <c r="O182" s="79">
        <v>29305</v>
      </c>
      <c r="P182" s="79">
        <v>44793</v>
      </c>
    </row>
    <row r="183" spans="1:16" x14ac:dyDescent="0.25">
      <c r="A183" s="11"/>
      <c r="B183" s="27" t="s">
        <v>340</v>
      </c>
      <c r="C183" s="24" t="s">
        <v>341</v>
      </c>
      <c r="D183" s="25">
        <v>2298200</v>
      </c>
      <c r="E183" s="79">
        <v>10787</v>
      </c>
      <c r="F183" s="79">
        <v>3677</v>
      </c>
      <c r="G183" s="79">
        <v>112475</v>
      </c>
      <c r="H183" s="79">
        <v>1977821</v>
      </c>
      <c r="I183" s="79">
        <v>8400</v>
      </c>
      <c r="J183" s="79">
        <v>30071</v>
      </c>
      <c r="K183" s="79">
        <v>17000</v>
      </c>
      <c r="L183" s="79">
        <v>16598</v>
      </c>
      <c r="M183" s="79">
        <v>3000</v>
      </c>
      <c r="N183" s="79">
        <v>42858</v>
      </c>
      <c r="O183" s="79">
        <v>17397</v>
      </c>
      <c r="P183" s="79">
        <v>58116</v>
      </c>
    </row>
    <row r="184" spans="1:16" x14ac:dyDescent="0.25">
      <c r="A184" s="11"/>
      <c r="B184" s="27" t="s">
        <v>342</v>
      </c>
      <c r="C184" s="24" t="s">
        <v>343</v>
      </c>
      <c r="D184" s="25">
        <v>644800</v>
      </c>
      <c r="E184" s="79">
        <v>6599</v>
      </c>
      <c r="F184" s="79">
        <v>223966</v>
      </c>
      <c r="G184" s="79">
        <v>25382</v>
      </c>
      <c r="H184" s="79">
        <v>2905</v>
      </c>
      <c r="I184" s="79">
        <v>1056</v>
      </c>
      <c r="J184" s="79">
        <v>3169</v>
      </c>
      <c r="K184" s="79">
        <v>2113</v>
      </c>
      <c r="L184" s="79">
        <v>1585</v>
      </c>
      <c r="M184" s="79">
        <v>528</v>
      </c>
      <c r="N184" s="79">
        <v>2113</v>
      </c>
      <c r="O184" s="79">
        <v>40058</v>
      </c>
      <c r="P184" s="79">
        <v>335326</v>
      </c>
    </row>
    <row r="185" spans="1:16" x14ac:dyDescent="0.25">
      <c r="A185" s="11"/>
      <c r="B185" s="20" t="s">
        <v>344</v>
      </c>
      <c r="C185" s="21" t="s">
        <v>345</v>
      </c>
      <c r="D185" s="22">
        <f>SUM(D186:D193)</f>
        <v>6000</v>
      </c>
      <c r="E185" s="22">
        <f t="shared" ref="E185:P185" si="32">SUM(E186:E193)</f>
        <v>0</v>
      </c>
      <c r="F185" s="22">
        <f t="shared" si="32"/>
        <v>6000</v>
      </c>
      <c r="G185" s="22">
        <f t="shared" si="32"/>
        <v>0</v>
      </c>
      <c r="H185" s="22">
        <f t="shared" si="32"/>
        <v>0</v>
      </c>
      <c r="I185" s="22">
        <f t="shared" si="32"/>
        <v>0</v>
      </c>
      <c r="J185" s="22">
        <f t="shared" si="32"/>
        <v>0</v>
      </c>
      <c r="K185" s="22">
        <f t="shared" si="32"/>
        <v>0</v>
      </c>
      <c r="L185" s="22">
        <f t="shared" si="32"/>
        <v>0</v>
      </c>
      <c r="M185" s="22">
        <f t="shared" si="32"/>
        <v>0</v>
      </c>
      <c r="N185" s="22">
        <f t="shared" si="32"/>
        <v>0</v>
      </c>
      <c r="O185" s="22">
        <f t="shared" si="32"/>
        <v>0</v>
      </c>
      <c r="P185" s="22">
        <f t="shared" si="32"/>
        <v>0</v>
      </c>
    </row>
    <row r="186" spans="1:16" x14ac:dyDescent="0.25">
      <c r="A186" s="11"/>
      <c r="B186" s="27" t="s">
        <v>346</v>
      </c>
      <c r="C186" s="24" t="s">
        <v>329</v>
      </c>
      <c r="D186" s="25">
        <v>0</v>
      </c>
    </row>
    <row r="187" spans="1:16" x14ac:dyDescent="0.25">
      <c r="A187" s="11"/>
      <c r="B187" s="27" t="s">
        <v>347</v>
      </c>
      <c r="C187" s="24" t="s">
        <v>331</v>
      </c>
      <c r="D187" s="25">
        <v>6000</v>
      </c>
      <c r="E187" s="79">
        <v>0</v>
      </c>
      <c r="F187" s="79">
        <v>6000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</row>
    <row r="188" spans="1:16" x14ac:dyDescent="0.25">
      <c r="A188" s="11"/>
      <c r="B188" s="27" t="s">
        <v>348</v>
      </c>
      <c r="C188" s="24" t="s">
        <v>333</v>
      </c>
      <c r="D188" s="25"/>
    </row>
    <row r="189" spans="1:16" x14ac:dyDescent="0.25">
      <c r="A189" s="11"/>
      <c r="B189" s="27" t="s">
        <v>349</v>
      </c>
      <c r="C189" s="24" t="s">
        <v>335</v>
      </c>
      <c r="D189" s="25"/>
    </row>
    <row r="190" spans="1:16" x14ac:dyDescent="0.25">
      <c r="A190" s="11"/>
      <c r="B190" s="27" t="s">
        <v>350</v>
      </c>
      <c r="C190" s="24" t="s">
        <v>337</v>
      </c>
      <c r="D190" s="25"/>
    </row>
    <row r="191" spans="1:16" x14ac:dyDescent="0.25">
      <c r="A191" s="11"/>
      <c r="B191" s="27" t="s">
        <v>351</v>
      </c>
      <c r="C191" s="24" t="s">
        <v>339</v>
      </c>
      <c r="D191" s="25"/>
    </row>
    <row r="192" spans="1:16" x14ac:dyDescent="0.25">
      <c r="A192" s="11"/>
      <c r="B192" s="27" t="s">
        <v>352</v>
      </c>
      <c r="C192" s="24" t="s">
        <v>341</v>
      </c>
      <c r="D192" s="25"/>
    </row>
    <row r="193" spans="1:16" x14ac:dyDescent="0.25">
      <c r="A193" s="11"/>
      <c r="B193" s="27" t="s">
        <v>353</v>
      </c>
      <c r="C193" s="24" t="s">
        <v>343</v>
      </c>
      <c r="D193" s="25"/>
    </row>
    <row r="194" spans="1:16" x14ac:dyDescent="0.25">
      <c r="A194" s="11"/>
      <c r="B194" s="20" t="s">
        <v>354</v>
      </c>
      <c r="C194" s="21" t="s">
        <v>355</v>
      </c>
      <c r="D194" s="22">
        <f>SUM(D195:D202)</f>
        <v>756000</v>
      </c>
      <c r="E194" s="22">
        <f t="shared" ref="E194:P194" si="33">SUM(E195:E202)</f>
        <v>20692</v>
      </c>
      <c r="F194" s="22">
        <f t="shared" si="33"/>
        <v>36617</v>
      </c>
      <c r="G194" s="22">
        <f t="shared" si="33"/>
        <v>309284</v>
      </c>
      <c r="H194" s="22">
        <f t="shared" si="33"/>
        <v>33232</v>
      </c>
      <c r="I194" s="22">
        <f t="shared" si="33"/>
        <v>49510</v>
      </c>
      <c r="J194" s="22">
        <f t="shared" si="33"/>
        <v>79999</v>
      </c>
      <c r="K194" s="22">
        <f t="shared" si="33"/>
        <v>51057</v>
      </c>
      <c r="L194" s="22">
        <f t="shared" si="33"/>
        <v>30272</v>
      </c>
      <c r="M194" s="22">
        <f t="shared" si="33"/>
        <v>66394</v>
      </c>
      <c r="N194" s="22">
        <f t="shared" si="33"/>
        <v>14523</v>
      </c>
      <c r="O194" s="22">
        <f t="shared" si="33"/>
        <v>34738</v>
      </c>
      <c r="P194" s="22">
        <f t="shared" si="33"/>
        <v>29682</v>
      </c>
    </row>
    <row r="195" spans="1:16" x14ac:dyDescent="0.25">
      <c r="A195" s="11"/>
      <c r="B195" s="27" t="s">
        <v>356</v>
      </c>
      <c r="C195" s="24" t="s">
        <v>329</v>
      </c>
      <c r="D195" s="25">
        <v>35000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35000</v>
      </c>
      <c r="N195" s="79">
        <v>0</v>
      </c>
      <c r="O195" s="79">
        <v>0</v>
      </c>
      <c r="P195" s="79">
        <v>0</v>
      </c>
    </row>
    <row r="196" spans="1:16" x14ac:dyDescent="0.25">
      <c r="A196" s="11"/>
      <c r="B196" s="27" t="s">
        <v>357</v>
      </c>
      <c r="C196" s="24" t="s">
        <v>331</v>
      </c>
      <c r="D196" s="25">
        <v>335400</v>
      </c>
      <c r="E196" s="79">
        <v>19935</v>
      </c>
      <c r="F196" s="79">
        <v>23407</v>
      </c>
      <c r="G196" s="79">
        <v>248202</v>
      </c>
      <c r="H196" s="79">
        <v>0</v>
      </c>
      <c r="I196" s="79">
        <v>0</v>
      </c>
      <c r="J196" s="79">
        <v>20869</v>
      </c>
      <c r="K196" s="79">
        <v>2944</v>
      </c>
      <c r="L196" s="79">
        <v>0</v>
      </c>
      <c r="M196" s="79">
        <v>0</v>
      </c>
      <c r="N196" s="79">
        <v>0</v>
      </c>
      <c r="O196" s="79">
        <v>8563</v>
      </c>
      <c r="P196" s="79">
        <v>11480</v>
      </c>
    </row>
    <row r="197" spans="1:16" x14ac:dyDescent="0.25">
      <c r="A197" s="11"/>
      <c r="B197" s="27" t="s">
        <v>358</v>
      </c>
      <c r="C197" s="24" t="s">
        <v>333</v>
      </c>
      <c r="D197" s="25">
        <v>0</v>
      </c>
    </row>
    <row r="198" spans="1:16" x14ac:dyDescent="0.25">
      <c r="A198" s="11"/>
      <c r="B198" s="27" t="s">
        <v>359</v>
      </c>
      <c r="C198" s="24" t="s">
        <v>335</v>
      </c>
      <c r="D198" s="25">
        <v>0</v>
      </c>
    </row>
    <row r="199" spans="1:16" x14ac:dyDescent="0.25">
      <c r="A199" s="11"/>
      <c r="B199" s="27" t="s">
        <v>360</v>
      </c>
      <c r="C199" s="24" t="s">
        <v>337</v>
      </c>
      <c r="D199" s="25">
        <v>0</v>
      </c>
    </row>
    <row r="200" spans="1:16" x14ac:dyDescent="0.25">
      <c r="A200" s="11"/>
      <c r="B200" s="27" t="s">
        <v>361</v>
      </c>
      <c r="C200" s="24" t="s">
        <v>339</v>
      </c>
      <c r="D200" s="25">
        <v>205400</v>
      </c>
      <c r="E200" s="79">
        <v>0</v>
      </c>
      <c r="F200" s="79">
        <v>12398</v>
      </c>
      <c r="G200" s="79">
        <v>24337</v>
      </c>
      <c r="H200" s="79">
        <v>18090</v>
      </c>
      <c r="I200" s="79">
        <v>44188</v>
      </c>
      <c r="J200" s="79">
        <v>30014</v>
      </c>
      <c r="K200" s="79">
        <v>29067</v>
      </c>
      <c r="L200" s="79">
        <v>11733</v>
      </c>
      <c r="M200" s="79">
        <v>20028</v>
      </c>
      <c r="N200" s="79">
        <v>2159</v>
      </c>
      <c r="O200" s="79">
        <v>7711</v>
      </c>
      <c r="P200" s="79">
        <v>5675</v>
      </c>
    </row>
    <row r="201" spans="1:16" x14ac:dyDescent="0.25">
      <c r="A201" s="11"/>
      <c r="B201" s="27" t="s">
        <v>362</v>
      </c>
      <c r="C201" s="24" t="s">
        <v>341</v>
      </c>
      <c r="D201" s="25">
        <v>124000</v>
      </c>
      <c r="E201" s="79">
        <v>0</v>
      </c>
      <c r="F201" s="79">
        <v>0</v>
      </c>
      <c r="G201" s="79">
        <v>975</v>
      </c>
      <c r="H201" s="79">
        <v>14329</v>
      </c>
      <c r="I201" s="79">
        <v>5322</v>
      </c>
      <c r="J201" s="79">
        <v>23425</v>
      </c>
      <c r="K201" s="79">
        <v>17664</v>
      </c>
      <c r="L201" s="79">
        <v>17726</v>
      </c>
      <c r="M201" s="79">
        <v>8927</v>
      </c>
      <c r="N201" s="79">
        <v>11551</v>
      </c>
      <c r="O201" s="79">
        <v>13993</v>
      </c>
      <c r="P201" s="79">
        <v>10088</v>
      </c>
    </row>
    <row r="202" spans="1:16" x14ac:dyDescent="0.25">
      <c r="A202" s="11"/>
      <c r="B202" s="27" t="s">
        <v>363</v>
      </c>
      <c r="C202" s="24" t="s">
        <v>343</v>
      </c>
      <c r="D202" s="25">
        <v>56200</v>
      </c>
      <c r="E202" s="79">
        <v>757</v>
      </c>
      <c r="F202" s="79">
        <v>812</v>
      </c>
      <c r="G202" s="79">
        <v>35770</v>
      </c>
      <c r="H202" s="79">
        <v>813</v>
      </c>
      <c r="I202" s="79">
        <v>0</v>
      </c>
      <c r="J202" s="79">
        <v>5691</v>
      </c>
      <c r="K202" s="79">
        <v>1382</v>
      </c>
      <c r="L202" s="79">
        <v>813</v>
      </c>
      <c r="M202" s="79">
        <v>2439</v>
      </c>
      <c r="N202" s="79">
        <v>813</v>
      </c>
      <c r="O202" s="79">
        <v>4471</v>
      </c>
      <c r="P202" s="79">
        <v>2439</v>
      </c>
    </row>
    <row r="203" spans="1:16" x14ac:dyDescent="0.25">
      <c r="A203" s="11"/>
      <c r="B203" s="20" t="s">
        <v>364</v>
      </c>
      <c r="C203" s="21" t="s">
        <v>365</v>
      </c>
      <c r="D203" s="22">
        <f>+D204+D205</f>
        <v>3538500</v>
      </c>
      <c r="E203" s="22">
        <f t="shared" ref="E203:P203" si="34">+E204+E205</f>
        <v>1328245</v>
      </c>
      <c r="F203" s="22">
        <f t="shared" si="34"/>
        <v>344318</v>
      </c>
      <c r="G203" s="22">
        <f t="shared" si="34"/>
        <v>527270</v>
      </c>
      <c r="H203" s="22">
        <f t="shared" si="34"/>
        <v>391486</v>
      </c>
      <c r="I203" s="22">
        <f t="shared" si="34"/>
        <v>423961</v>
      </c>
      <c r="J203" s="22">
        <f t="shared" si="34"/>
        <v>202007</v>
      </c>
      <c r="K203" s="22">
        <f t="shared" si="34"/>
        <v>114511</v>
      </c>
      <c r="L203" s="22">
        <f t="shared" si="34"/>
        <v>86438</v>
      </c>
      <c r="M203" s="22">
        <f t="shared" si="34"/>
        <v>35118</v>
      </c>
      <c r="N203" s="22">
        <f t="shared" si="34"/>
        <v>47909</v>
      </c>
      <c r="O203" s="22">
        <f t="shared" si="34"/>
        <v>15441</v>
      </c>
      <c r="P203" s="22">
        <f t="shared" si="34"/>
        <v>21796</v>
      </c>
    </row>
    <row r="204" spans="1:16" x14ac:dyDescent="0.25">
      <c r="A204" s="11"/>
      <c r="B204" s="27" t="s">
        <v>366</v>
      </c>
      <c r="C204" s="24" t="s">
        <v>367</v>
      </c>
      <c r="D204" s="25">
        <v>296500</v>
      </c>
      <c r="E204" s="79">
        <v>111297</v>
      </c>
      <c r="F204" s="79">
        <v>28851</v>
      </c>
      <c r="G204" s="79">
        <v>44181</v>
      </c>
      <c r="H204" s="79">
        <v>32804</v>
      </c>
      <c r="I204" s="79">
        <v>35525</v>
      </c>
      <c r="J204" s="79">
        <v>16927</v>
      </c>
      <c r="K204" s="79">
        <v>9595</v>
      </c>
      <c r="L204" s="79">
        <v>7243</v>
      </c>
      <c r="M204" s="79">
        <v>2943</v>
      </c>
      <c r="N204" s="79">
        <v>4014</v>
      </c>
      <c r="O204" s="79">
        <v>1294</v>
      </c>
      <c r="P204" s="79">
        <v>1826</v>
      </c>
    </row>
    <row r="205" spans="1:16" x14ac:dyDescent="0.25">
      <c r="A205" s="11"/>
      <c r="B205" s="27" t="s">
        <v>368</v>
      </c>
      <c r="C205" s="24" t="s">
        <v>369</v>
      </c>
      <c r="D205" s="25">
        <v>3242000</v>
      </c>
      <c r="E205" s="79">
        <v>1216948</v>
      </c>
      <c r="F205" s="79">
        <v>315467</v>
      </c>
      <c r="G205" s="79">
        <v>483089</v>
      </c>
      <c r="H205" s="79">
        <v>358682</v>
      </c>
      <c r="I205" s="79">
        <v>388436</v>
      </c>
      <c r="J205" s="79">
        <v>185080</v>
      </c>
      <c r="K205" s="79">
        <v>104916</v>
      </c>
      <c r="L205" s="79">
        <v>79195</v>
      </c>
      <c r="M205" s="79">
        <v>32175</v>
      </c>
      <c r="N205" s="79">
        <v>43895</v>
      </c>
      <c r="O205" s="79">
        <v>14147</v>
      </c>
      <c r="P205" s="79">
        <v>19970</v>
      </c>
    </row>
    <row r="206" spans="1:16" x14ac:dyDescent="0.25">
      <c r="A206" s="11"/>
      <c r="B206" s="20" t="s">
        <v>370</v>
      </c>
      <c r="C206" s="21" t="s">
        <v>371</v>
      </c>
      <c r="D206" s="22">
        <f>+D207+D208</f>
        <v>217200</v>
      </c>
      <c r="E206" s="22">
        <f t="shared" ref="E206:P206" si="35">+E207+E208</f>
        <v>14708</v>
      </c>
      <c r="F206" s="22">
        <f t="shared" si="35"/>
        <v>21238</v>
      </c>
      <c r="G206" s="22">
        <f t="shared" si="35"/>
        <v>29154</v>
      </c>
      <c r="H206" s="22">
        <f t="shared" si="35"/>
        <v>17075</v>
      </c>
      <c r="I206" s="22">
        <f t="shared" si="35"/>
        <v>18825</v>
      </c>
      <c r="J206" s="22">
        <f t="shared" si="35"/>
        <v>12401</v>
      </c>
      <c r="K206" s="22">
        <f t="shared" si="35"/>
        <v>8749</v>
      </c>
      <c r="L206" s="22">
        <f t="shared" si="35"/>
        <v>15035</v>
      </c>
      <c r="M206" s="22">
        <f t="shared" si="35"/>
        <v>19285</v>
      </c>
      <c r="N206" s="22">
        <f t="shared" si="35"/>
        <v>10616</v>
      </c>
      <c r="O206" s="22">
        <f t="shared" si="35"/>
        <v>28283</v>
      </c>
      <c r="P206" s="22">
        <f t="shared" si="35"/>
        <v>21831</v>
      </c>
    </row>
    <row r="207" spans="1:16" x14ac:dyDescent="0.25">
      <c r="A207" s="11"/>
      <c r="B207" s="27" t="s">
        <v>372</v>
      </c>
      <c r="C207" s="24" t="s">
        <v>373</v>
      </c>
      <c r="D207" s="25">
        <v>17200</v>
      </c>
      <c r="E207" s="79">
        <v>1165</v>
      </c>
      <c r="F207" s="79">
        <v>1682</v>
      </c>
      <c r="G207" s="79">
        <v>2310</v>
      </c>
      <c r="H207" s="79">
        <v>1352</v>
      </c>
      <c r="I207" s="79">
        <v>1490</v>
      </c>
      <c r="J207" s="79">
        <v>982</v>
      </c>
      <c r="K207" s="79">
        <v>692</v>
      </c>
      <c r="L207" s="79">
        <v>1191</v>
      </c>
      <c r="M207" s="79">
        <v>1527</v>
      </c>
      <c r="N207" s="79">
        <v>840</v>
      </c>
      <c r="O207" s="79">
        <v>2240</v>
      </c>
      <c r="P207" s="79">
        <v>1729</v>
      </c>
    </row>
    <row r="208" spans="1:16" x14ac:dyDescent="0.25">
      <c r="A208" s="11"/>
      <c r="B208" s="27" t="s">
        <v>374</v>
      </c>
      <c r="C208" s="24" t="s">
        <v>375</v>
      </c>
      <c r="D208" s="25">
        <v>200000</v>
      </c>
      <c r="E208" s="79">
        <v>13543</v>
      </c>
      <c r="F208" s="79">
        <v>19556</v>
      </c>
      <c r="G208" s="79">
        <v>26844</v>
      </c>
      <c r="H208" s="79">
        <v>15723</v>
      </c>
      <c r="I208" s="79">
        <v>17335</v>
      </c>
      <c r="J208" s="79">
        <v>11419</v>
      </c>
      <c r="K208" s="79">
        <v>8057</v>
      </c>
      <c r="L208" s="79">
        <v>13844</v>
      </c>
      <c r="M208" s="79">
        <v>17758</v>
      </c>
      <c r="N208" s="79">
        <v>9776</v>
      </c>
      <c r="O208" s="79">
        <v>26043</v>
      </c>
      <c r="P208" s="79">
        <v>20102</v>
      </c>
    </row>
    <row r="209" spans="1:16" x14ac:dyDescent="0.25">
      <c r="A209" s="11"/>
      <c r="B209" s="20" t="s">
        <v>376</v>
      </c>
      <c r="C209" s="21" t="s">
        <v>377</v>
      </c>
      <c r="D209" s="22">
        <f>+D210</f>
        <v>1769200</v>
      </c>
      <c r="E209" s="22">
        <f t="shared" ref="E209:P209" si="36">+E210</f>
        <v>480463</v>
      </c>
      <c r="F209" s="22">
        <f t="shared" si="36"/>
        <v>176643</v>
      </c>
      <c r="G209" s="22">
        <f t="shared" si="36"/>
        <v>300852</v>
      </c>
      <c r="H209" s="22">
        <f t="shared" si="36"/>
        <v>219997</v>
      </c>
      <c r="I209" s="22">
        <f t="shared" si="36"/>
        <v>183864</v>
      </c>
      <c r="J209" s="22">
        <f t="shared" si="36"/>
        <v>117566</v>
      </c>
      <c r="K209" s="22">
        <f t="shared" si="36"/>
        <v>66630</v>
      </c>
      <c r="L209" s="22">
        <f t="shared" si="36"/>
        <v>50582</v>
      </c>
      <c r="M209" s="22">
        <f t="shared" si="36"/>
        <v>26850</v>
      </c>
      <c r="N209" s="22">
        <f t="shared" si="36"/>
        <v>33151</v>
      </c>
      <c r="O209" s="22">
        <f t="shared" si="36"/>
        <v>22944</v>
      </c>
      <c r="P209" s="22">
        <f t="shared" si="36"/>
        <v>89658</v>
      </c>
    </row>
    <row r="210" spans="1:16" x14ac:dyDescent="0.25">
      <c r="A210" s="11"/>
      <c r="B210" s="27" t="s">
        <v>378</v>
      </c>
      <c r="C210" s="24" t="s">
        <v>379</v>
      </c>
      <c r="D210" s="25">
        <v>1769200</v>
      </c>
      <c r="E210" s="79">
        <v>480463</v>
      </c>
      <c r="F210" s="79">
        <v>176643</v>
      </c>
      <c r="G210" s="79">
        <v>300852</v>
      </c>
      <c r="H210" s="79">
        <v>219997</v>
      </c>
      <c r="I210" s="79">
        <v>183864</v>
      </c>
      <c r="J210" s="79">
        <v>117566</v>
      </c>
      <c r="K210" s="79">
        <v>66630</v>
      </c>
      <c r="L210" s="79">
        <v>50582</v>
      </c>
      <c r="M210" s="79">
        <v>26850</v>
      </c>
      <c r="N210" s="79">
        <v>33151</v>
      </c>
      <c r="O210" s="79">
        <v>22944</v>
      </c>
      <c r="P210" s="79">
        <v>89658</v>
      </c>
    </row>
    <row r="211" spans="1:16" x14ac:dyDescent="0.25">
      <c r="A211" s="11"/>
      <c r="B211" s="20" t="s">
        <v>380</v>
      </c>
      <c r="C211" s="21" t="s">
        <v>381</v>
      </c>
      <c r="D211" s="22">
        <f>+D212+D213</f>
        <v>0</v>
      </c>
      <c r="E211" s="22">
        <f t="shared" ref="E211:P211" si="37">+E212+E213</f>
        <v>0</v>
      </c>
      <c r="F211" s="22">
        <f t="shared" si="37"/>
        <v>0</v>
      </c>
      <c r="G211" s="22">
        <f t="shared" si="37"/>
        <v>0</v>
      </c>
      <c r="H211" s="22">
        <f t="shared" si="37"/>
        <v>0</v>
      </c>
      <c r="I211" s="22">
        <f t="shared" si="37"/>
        <v>0</v>
      </c>
      <c r="J211" s="22">
        <f t="shared" si="37"/>
        <v>0</v>
      </c>
      <c r="K211" s="22">
        <f t="shared" si="37"/>
        <v>0</v>
      </c>
      <c r="L211" s="22">
        <f t="shared" si="37"/>
        <v>0</v>
      </c>
      <c r="M211" s="22">
        <f t="shared" si="37"/>
        <v>0</v>
      </c>
      <c r="N211" s="22">
        <f t="shared" si="37"/>
        <v>0</v>
      </c>
      <c r="O211" s="22">
        <f t="shared" si="37"/>
        <v>0</v>
      </c>
      <c r="P211" s="22">
        <f t="shared" si="37"/>
        <v>0</v>
      </c>
    </row>
    <row r="212" spans="1:16" x14ac:dyDescent="0.25">
      <c r="A212" s="11"/>
      <c r="B212" s="27" t="s">
        <v>382</v>
      </c>
      <c r="C212" s="24" t="s">
        <v>383</v>
      </c>
      <c r="D212" s="25"/>
    </row>
    <row r="213" spans="1:16" x14ac:dyDescent="0.25">
      <c r="A213" s="11"/>
      <c r="B213" s="27" t="s">
        <v>384</v>
      </c>
      <c r="C213" s="24" t="s">
        <v>379</v>
      </c>
      <c r="D213" s="25"/>
    </row>
    <row r="214" spans="1:16" x14ac:dyDescent="0.25">
      <c r="A214" s="11"/>
      <c r="B214" s="20" t="s">
        <v>385</v>
      </c>
      <c r="C214" s="21" t="s">
        <v>386</v>
      </c>
      <c r="D214" s="22">
        <f>+D215+D229+D234+D236</f>
        <v>0</v>
      </c>
      <c r="E214" s="22">
        <f t="shared" ref="E214:P214" si="38">+E215+E229+E234+E236</f>
        <v>0</v>
      </c>
      <c r="F214" s="22">
        <f t="shared" si="38"/>
        <v>0</v>
      </c>
      <c r="G214" s="22">
        <f t="shared" si="38"/>
        <v>0</v>
      </c>
      <c r="H214" s="22">
        <f t="shared" si="38"/>
        <v>0</v>
      </c>
      <c r="I214" s="22">
        <f t="shared" si="38"/>
        <v>0</v>
      </c>
      <c r="J214" s="22">
        <f t="shared" si="38"/>
        <v>0</v>
      </c>
      <c r="K214" s="22">
        <f t="shared" si="38"/>
        <v>0</v>
      </c>
      <c r="L214" s="22">
        <f t="shared" si="38"/>
        <v>0</v>
      </c>
      <c r="M214" s="22">
        <f t="shared" si="38"/>
        <v>0</v>
      </c>
      <c r="N214" s="22">
        <f t="shared" si="38"/>
        <v>0</v>
      </c>
      <c r="O214" s="22">
        <f t="shared" si="38"/>
        <v>0</v>
      </c>
      <c r="P214" s="22">
        <f t="shared" si="38"/>
        <v>0</v>
      </c>
    </row>
    <row r="215" spans="1:16" x14ac:dyDescent="0.25">
      <c r="A215" s="11"/>
      <c r="B215" s="34" t="s">
        <v>387</v>
      </c>
      <c r="C215" s="35" t="s">
        <v>388</v>
      </c>
      <c r="D215" s="36">
        <f>SUM(D216:D228)</f>
        <v>0</v>
      </c>
      <c r="E215" s="36">
        <f t="shared" ref="E215:P215" si="39">SUM(E216:E228)</f>
        <v>0</v>
      </c>
      <c r="F215" s="36">
        <f t="shared" si="39"/>
        <v>0</v>
      </c>
      <c r="G215" s="36">
        <f t="shared" si="39"/>
        <v>0</v>
      </c>
      <c r="H215" s="36">
        <f t="shared" si="39"/>
        <v>0</v>
      </c>
      <c r="I215" s="36">
        <f t="shared" si="39"/>
        <v>0</v>
      </c>
      <c r="J215" s="36">
        <f t="shared" si="39"/>
        <v>0</v>
      </c>
      <c r="K215" s="36">
        <f t="shared" si="39"/>
        <v>0</v>
      </c>
      <c r="L215" s="36">
        <f t="shared" si="39"/>
        <v>0</v>
      </c>
      <c r="M215" s="36">
        <f t="shared" si="39"/>
        <v>0</v>
      </c>
      <c r="N215" s="36">
        <f t="shared" si="39"/>
        <v>0</v>
      </c>
      <c r="O215" s="36">
        <f t="shared" si="39"/>
        <v>0</v>
      </c>
      <c r="P215" s="36">
        <f t="shared" si="39"/>
        <v>0</v>
      </c>
    </row>
    <row r="216" spans="1:16" x14ac:dyDescent="0.25">
      <c r="A216" s="11"/>
      <c r="B216" s="23" t="s">
        <v>389</v>
      </c>
      <c r="C216" s="24" t="s">
        <v>390</v>
      </c>
      <c r="D216" s="25"/>
    </row>
    <row r="217" spans="1:16" x14ac:dyDescent="0.25">
      <c r="A217" s="11"/>
      <c r="B217" s="23" t="s">
        <v>391</v>
      </c>
      <c r="C217" s="24" t="s">
        <v>392</v>
      </c>
      <c r="D217" s="25"/>
    </row>
    <row r="218" spans="1:16" x14ac:dyDescent="0.25">
      <c r="A218" s="11"/>
      <c r="B218" s="23" t="s">
        <v>393</v>
      </c>
      <c r="C218" s="24" t="s">
        <v>394</v>
      </c>
      <c r="D218" s="25"/>
    </row>
    <row r="219" spans="1:16" x14ac:dyDescent="0.25">
      <c r="A219" s="11"/>
      <c r="B219" s="23" t="s">
        <v>395</v>
      </c>
      <c r="C219" s="24" t="s">
        <v>396</v>
      </c>
      <c r="D219" s="25"/>
    </row>
    <row r="220" spans="1:16" x14ac:dyDescent="0.25">
      <c r="A220" s="11"/>
      <c r="B220" s="23" t="s">
        <v>397</v>
      </c>
      <c r="C220" s="24" t="s">
        <v>398</v>
      </c>
      <c r="D220" s="25"/>
    </row>
    <row r="221" spans="1:16" x14ac:dyDescent="0.25">
      <c r="A221" s="11"/>
      <c r="B221" s="23" t="s">
        <v>399</v>
      </c>
      <c r="C221" s="24" t="s">
        <v>400</v>
      </c>
      <c r="D221" s="25"/>
    </row>
    <row r="222" spans="1:16" x14ac:dyDescent="0.25">
      <c r="A222" s="11"/>
      <c r="B222" s="23" t="s">
        <v>401</v>
      </c>
      <c r="C222" s="24" t="s">
        <v>402</v>
      </c>
      <c r="D222" s="25"/>
    </row>
    <row r="223" spans="1:16" ht="30" x14ac:dyDescent="0.25">
      <c r="A223" s="11"/>
      <c r="B223" s="23" t="s">
        <v>403</v>
      </c>
      <c r="C223" s="24" t="s">
        <v>404</v>
      </c>
      <c r="D223" s="25"/>
    </row>
    <row r="224" spans="1:16" x14ac:dyDescent="0.25">
      <c r="A224" s="11"/>
      <c r="B224" s="23" t="s">
        <v>405</v>
      </c>
      <c r="C224" s="24" t="s">
        <v>406</v>
      </c>
      <c r="D224" s="25"/>
    </row>
    <row r="225" spans="1:16" x14ac:dyDescent="0.25">
      <c r="A225" s="11"/>
      <c r="B225" s="23" t="s">
        <v>407</v>
      </c>
      <c r="C225" s="24" t="s">
        <v>408</v>
      </c>
      <c r="D225" s="25"/>
    </row>
    <row r="226" spans="1:16" x14ac:dyDescent="0.25">
      <c r="A226" s="11"/>
      <c r="B226" s="23" t="s">
        <v>409</v>
      </c>
      <c r="C226" s="24" t="s">
        <v>410</v>
      </c>
      <c r="D226" s="25"/>
    </row>
    <row r="227" spans="1:16" x14ac:dyDescent="0.25">
      <c r="A227" s="11"/>
      <c r="B227" s="23" t="s">
        <v>411</v>
      </c>
      <c r="C227" s="24" t="s">
        <v>412</v>
      </c>
      <c r="D227" s="25"/>
    </row>
    <row r="228" spans="1:16" x14ac:dyDescent="0.25">
      <c r="A228" s="11"/>
      <c r="B228" s="23" t="s">
        <v>413</v>
      </c>
      <c r="C228" s="24" t="s">
        <v>414</v>
      </c>
      <c r="D228" s="25"/>
    </row>
    <row r="229" spans="1:16" x14ac:dyDescent="0.25">
      <c r="A229" s="11"/>
      <c r="B229" s="34" t="s">
        <v>415</v>
      </c>
      <c r="C229" s="35" t="s">
        <v>416</v>
      </c>
      <c r="D229" s="36">
        <f>SUM(D230:D233)</f>
        <v>0</v>
      </c>
      <c r="E229" s="36">
        <f t="shared" ref="E229:P229" si="40">SUM(E230:E233)</f>
        <v>0</v>
      </c>
      <c r="F229" s="36">
        <f t="shared" si="40"/>
        <v>0</v>
      </c>
      <c r="G229" s="36">
        <f t="shared" si="40"/>
        <v>0</v>
      </c>
      <c r="H229" s="36">
        <f t="shared" si="40"/>
        <v>0</v>
      </c>
      <c r="I229" s="36">
        <f t="shared" si="40"/>
        <v>0</v>
      </c>
      <c r="J229" s="36">
        <f t="shared" si="40"/>
        <v>0</v>
      </c>
      <c r="K229" s="36">
        <f t="shared" si="40"/>
        <v>0</v>
      </c>
      <c r="L229" s="36">
        <f t="shared" si="40"/>
        <v>0</v>
      </c>
      <c r="M229" s="36">
        <f t="shared" si="40"/>
        <v>0</v>
      </c>
      <c r="N229" s="36">
        <f t="shared" si="40"/>
        <v>0</v>
      </c>
      <c r="O229" s="36">
        <f t="shared" si="40"/>
        <v>0</v>
      </c>
      <c r="P229" s="36">
        <f t="shared" si="40"/>
        <v>0</v>
      </c>
    </row>
    <row r="230" spans="1:16" x14ac:dyDescent="0.25">
      <c r="A230" s="11"/>
      <c r="B230" s="23" t="s">
        <v>417</v>
      </c>
      <c r="C230" s="24" t="s">
        <v>418</v>
      </c>
      <c r="D230" s="25"/>
    </row>
    <row r="231" spans="1:16" x14ac:dyDescent="0.25">
      <c r="A231" s="11"/>
      <c r="B231" s="23" t="s">
        <v>419</v>
      </c>
      <c r="C231" s="24" t="s">
        <v>400</v>
      </c>
      <c r="D231" s="25"/>
    </row>
    <row r="232" spans="1:16" x14ac:dyDescent="0.25">
      <c r="A232" s="11"/>
      <c r="B232" s="23" t="s">
        <v>420</v>
      </c>
      <c r="C232" s="24" t="s">
        <v>421</v>
      </c>
      <c r="D232" s="25"/>
    </row>
    <row r="233" spans="1:16" x14ac:dyDescent="0.25">
      <c r="A233" s="11"/>
      <c r="B233" s="23" t="s">
        <v>422</v>
      </c>
      <c r="C233" s="24" t="s">
        <v>412</v>
      </c>
      <c r="D233" s="25"/>
    </row>
    <row r="234" spans="1:16" x14ac:dyDescent="0.25">
      <c r="A234" s="11"/>
      <c r="B234" s="34" t="s">
        <v>423</v>
      </c>
      <c r="C234" s="35" t="s">
        <v>424</v>
      </c>
      <c r="D234" s="36">
        <f>+D235</f>
        <v>0</v>
      </c>
      <c r="E234" s="36">
        <f t="shared" ref="E234:P234" si="41">+E235</f>
        <v>0</v>
      </c>
      <c r="F234" s="36">
        <f t="shared" si="41"/>
        <v>0</v>
      </c>
      <c r="G234" s="36">
        <f t="shared" si="41"/>
        <v>0</v>
      </c>
      <c r="H234" s="36">
        <f t="shared" si="41"/>
        <v>0</v>
      </c>
      <c r="I234" s="36">
        <f t="shared" si="41"/>
        <v>0</v>
      </c>
      <c r="J234" s="36">
        <f t="shared" si="41"/>
        <v>0</v>
      </c>
      <c r="K234" s="36">
        <f t="shared" si="41"/>
        <v>0</v>
      </c>
      <c r="L234" s="36">
        <f t="shared" si="41"/>
        <v>0</v>
      </c>
      <c r="M234" s="36">
        <f t="shared" si="41"/>
        <v>0</v>
      </c>
      <c r="N234" s="36">
        <f t="shared" si="41"/>
        <v>0</v>
      </c>
      <c r="O234" s="36">
        <f t="shared" si="41"/>
        <v>0</v>
      </c>
      <c r="P234" s="36">
        <f t="shared" si="41"/>
        <v>0</v>
      </c>
    </row>
    <row r="235" spans="1:16" x14ac:dyDescent="0.25">
      <c r="A235" s="11"/>
      <c r="B235" s="23" t="s">
        <v>425</v>
      </c>
      <c r="C235" s="24" t="s">
        <v>426</v>
      </c>
      <c r="D235" s="25"/>
    </row>
    <row r="236" spans="1:16" x14ac:dyDescent="0.25">
      <c r="A236" s="11"/>
      <c r="B236" s="34" t="s">
        <v>427</v>
      </c>
      <c r="C236" s="35" t="s">
        <v>428</v>
      </c>
      <c r="D236" s="36">
        <f>SUM(D237:D244)</f>
        <v>0</v>
      </c>
      <c r="E236" s="36">
        <f t="shared" ref="E236:P236" si="42">SUM(E237:E244)</f>
        <v>0</v>
      </c>
      <c r="F236" s="36">
        <f t="shared" si="42"/>
        <v>0</v>
      </c>
      <c r="G236" s="36">
        <f t="shared" si="42"/>
        <v>0</v>
      </c>
      <c r="H236" s="36">
        <f t="shared" si="42"/>
        <v>0</v>
      </c>
      <c r="I236" s="36">
        <f t="shared" si="42"/>
        <v>0</v>
      </c>
      <c r="J236" s="36">
        <f t="shared" si="42"/>
        <v>0</v>
      </c>
      <c r="K236" s="36">
        <f t="shared" si="42"/>
        <v>0</v>
      </c>
      <c r="L236" s="36">
        <f t="shared" si="42"/>
        <v>0</v>
      </c>
      <c r="M236" s="36">
        <f t="shared" si="42"/>
        <v>0</v>
      </c>
      <c r="N236" s="36">
        <f t="shared" si="42"/>
        <v>0</v>
      </c>
      <c r="O236" s="36">
        <f t="shared" si="42"/>
        <v>0</v>
      </c>
      <c r="P236" s="36">
        <f t="shared" si="42"/>
        <v>0</v>
      </c>
    </row>
    <row r="237" spans="1:16" x14ac:dyDescent="0.25">
      <c r="A237" s="11"/>
      <c r="B237" s="23" t="s">
        <v>429</v>
      </c>
      <c r="C237" s="24" t="s">
        <v>430</v>
      </c>
      <c r="D237" s="25"/>
    </row>
    <row r="238" spans="1:16" x14ac:dyDescent="0.25">
      <c r="A238" s="11"/>
      <c r="B238" s="23" t="s">
        <v>431</v>
      </c>
      <c r="C238" s="24" t="s">
        <v>432</v>
      </c>
      <c r="D238" s="25"/>
    </row>
    <row r="239" spans="1:16" x14ac:dyDescent="0.25">
      <c r="A239" s="11"/>
      <c r="B239" s="23" t="s">
        <v>433</v>
      </c>
      <c r="C239" s="33" t="s">
        <v>434</v>
      </c>
      <c r="D239" s="25"/>
    </row>
    <row r="240" spans="1:16" x14ac:dyDescent="0.25">
      <c r="A240" s="11"/>
      <c r="B240" s="23" t="s">
        <v>435</v>
      </c>
      <c r="C240" s="33" t="s">
        <v>436</v>
      </c>
      <c r="D240" s="25"/>
    </row>
    <row r="241" spans="1:16" x14ac:dyDescent="0.25">
      <c r="A241" s="11"/>
      <c r="B241" s="23" t="s">
        <v>437</v>
      </c>
      <c r="C241" s="33" t="s">
        <v>438</v>
      </c>
      <c r="D241" s="25"/>
    </row>
    <row r="242" spans="1:16" x14ac:dyDescent="0.25">
      <c r="A242" s="11"/>
      <c r="B242" s="23" t="s">
        <v>439</v>
      </c>
      <c r="C242" s="33" t="s">
        <v>440</v>
      </c>
      <c r="D242" s="25"/>
    </row>
    <row r="243" spans="1:16" x14ac:dyDescent="0.25">
      <c r="A243" s="11"/>
      <c r="B243" s="23" t="s">
        <v>441</v>
      </c>
      <c r="C243" s="24" t="s">
        <v>442</v>
      </c>
      <c r="D243" s="25"/>
    </row>
    <row r="244" spans="1:16" x14ac:dyDescent="0.25">
      <c r="A244" s="11"/>
      <c r="B244" s="23" t="s">
        <v>443</v>
      </c>
      <c r="C244" s="33" t="s">
        <v>428</v>
      </c>
      <c r="D244" s="25"/>
    </row>
    <row r="245" spans="1:16" x14ac:dyDescent="0.25">
      <c r="A245" s="16">
        <v>45</v>
      </c>
      <c r="B245" s="17" t="s">
        <v>444</v>
      </c>
      <c r="C245" s="18" t="s">
        <v>445</v>
      </c>
      <c r="D245" s="19">
        <f>SUM(D246:D249)</f>
        <v>75000</v>
      </c>
      <c r="E245" s="19">
        <f t="shared" ref="E245:P245" si="43">SUM(E246:E249)</f>
        <v>0</v>
      </c>
      <c r="F245" s="19">
        <f t="shared" si="43"/>
        <v>0</v>
      </c>
      <c r="G245" s="19">
        <f t="shared" si="43"/>
        <v>0</v>
      </c>
      <c r="H245" s="19">
        <f t="shared" si="43"/>
        <v>8329</v>
      </c>
      <c r="I245" s="19">
        <f t="shared" si="43"/>
        <v>8333</v>
      </c>
      <c r="J245" s="19">
        <f t="shared" si="43"/>
        <v>8333</v>
      </c>
      <c r="K245" s="19">
        <f t="shared" si="43"/>
        <v>8333</v>
      </c>
      <c r="L245" s="19">
        <f t="shared" si="43"/>
        <v>8333</v>
      </c>
      <c r="M245" s="19">
        <f t="shared" si="43"/>
        <v>8333</v>
      </c>
      <c r="N245" s="19">
        <f t="shared" si="43"/>
        <v>8333</v>
      </c>
      <c r="O245" s="19">
        <f t="shared" si="43"/>
        <v>8333</v>
      </c>
      <c r="P245" s="19">
        <f t="shared" si="43"/>
        <v>8340</v>
      </c>
    </row>
    <row r="246" spans="1:16" x14ac:dyDescent="0.25">
      <c r="A246" s="11"/>
      <c r="B246" s="27" t="s">
        <v>446</v>
      </c>
      <c r="C246" s="24" t="s">
        <v>42</v>
      </c>
      <c r="D246" s="25">
        <v>0</v>
      </c>
    </row>
    <row r="247" spans="1:16" x14ac:dyDescent="0.25">
      <c r="A247" s="11"/>
      <c r="B247" s="27" t="s">
        <v>447</v>
      </c>
      <c r="C247" s="24" t="s">
        <v>44</v>
      </c>
      <c r="D247" s="25">
        <v>0</v>
      </c>
    </row>
    <row r="248" spans="1:16" x14ac:dyDescent="0.25">
      <c r="A248" s="11"/>
      <c r="B248" s="27" t="s">
        <v>448</v>
      </c>
      <c r="C248" s="24" t="s">
        <v>46</v>
      </c>
      <c r="D248" s="25">
        <v>50000</v>
      </c>
      <c r="E248" s="79">
        <v>0</v>
      </c>
      <c r="F248" s="79">
        <v>0</v>
      </c>
      <c r="G248" s="79">
        <v>0</v>
      </c>
      <c r="H248" s="79">
        <v>5555</v>
      </c>
      <c r="I248" s="79">
        <v>5555</v>
      </c>
      <c r="J248" s="79">
        <v>5555</v>
      </c>
      <c r="K248" s="79">
        <v>5555</v>
      </c>
      <c r="L248" s="79">
        <v>5555</v>
      </c>
      <c r="M248" s="79">
        <v>5555</v>
      </c>
      <c r="N248" s="79">
        <v>5555</v>
      </c>
      <c r="O248" s="79">
        <v>5555</v>
      </c>
      <c r="P248" s="79">
        <v>5560</v>
      </c>
    </row>
    <row r="249" spans="1:16" x14ac:dyDescent="0.25">
      <c r="A249" s="11"/>
      <c r="B249" s="27" t="s">
        <v>449</v>
      </c>
      <c r="C249" s="24" t="s">
        <v>48</v>
      </c>
      <c r="D249" s="25">
        <v>25000</v>
      </c>
      <c r="E249" s="79">
        <v>0</v>
      </c>
      <c r="F249" s="79">
        <v>0</v>
      </c>
      <c r="G249" s="79">
        <v>0</v>
      </c>
      <c r="H249" s="79">
        <v>2774</v>
      </c>
      <c r="I249" s="79">
        <v>2778</v>
      </c>
      <c r="J249" s="79">
        <v>2778</v>
      </c>
      <c r="K249" s="79">
        <v>2778</v>
      </c>
      <c r="L249" s="79">
        <v>2778</v>
      </c>
      <c r="M249" s="79">
        <v>2778</v>
      </c>
      <c r="N249" s="79">
        <v>2778</v>
      </c>
      <c r="O249" s="79">
        <v>2778</v>
      </c>
      <c r="P249" s="79">
        <v>2780</v>
      </c>
    </row>
    <row r="250" spans="1:16" ht="45" x14ac:dyDescent="0.25">
      <c r="A250" s="16">
        <v>49</v>
      </c>
      <c r="B250" s="29">
        <v>4145</v>
      </c>
      <c r="C250" s="18" t="s">
        <v>450</v>
      </c>
      <c r="D250" s="30">
        <f>SUM(D251)</f>
        <v>0</v>
      </c>
      <c r="E250" s="30">
        <f t="shared" ref="E250:P250" si="44">SUM(E251)</f>
        <v>0</v>
      </c>
      <c r="F250" s="30">
        <f t="shared" si="44"/>
        <v>0</v>
      </c>
      <c r="G250" s="30">
        <f t="shared" si="44"/>
        <v>0</v>
      </c>
      <c r="H250" s="30">
        <f t="shared" si="44"/>
        <v>0</v>
      </c>
      <c r="I250" s="30">
        <f t="shared" si="44"/>
        <v>0</v>
      </c>
      <c r="J250" s="30">
        <f t="shared" si="44"/>
        <v>0</v>
      </c>
      <c r="K250" s="30">
        <f t="shared" si="44"/>
        <v>0</v>
      </c>
      <c r="L250" s="30">
        <f t="shared" si="44"/>
        <v>0</v>
      </c>
      <c r="M250" s="30">
        <f t="shared" si="44"/>
        <v>0</v>
      </c>
      <c r="N250" s="30">
        <f t="shared" si="44"/>
        <v>0</v>
      </c>
      <c r="O250" s="30">
        <f t="shared" si="44"/>
        <v>0</v>
      </c>
      <c r="P250" s="30">
        <f t="shared" si="44"/>
        <v>0</v>
      </c>
    </row>
    <row r="251" spans="1:16" ht="45" x14ac:dyDescent="0.25">
      <c r="A251" s="11"/>
      <c r="B251" s="27" t="s">
        <v>451</v>
      </c>
      <c r="C251" s="24" t="s">
        <v>452</v>
      </c>
      <c r="D251" s="25">
        <v>0</v>
      </c>
    </row>
    <row r="252" spans="1:16" x14ac:dyDescent="0.25">
      <c r="A252" s="16">
        <v>44</v>
      </c>
      <c r="B252" s="17" t="s">
        <v>453</v>
      </c>
      <c r="C252" s="18" t="s">
        <v>454</v>
      </c>
      <c r="D252" s="19">
        <f>SUM(D253:D258)+D259</f>
        <v>6007950</v>
      </c>
      <c r="E252" s="19">
        <f t="shared" ref="E252:P252" si="45">SUM(E253:E258)+E259</f>
        <v>58034</v>
      </c>
      <c r="F252" s="19">
        <f t="shared" si="45"/>
        <v>46144</v>
      </c>
      <c r="G252" s="19">
        <f t="shared" si="45"/>
        <v>1315262</v>
      </c>
      <c r="H252" s="19">
        <f t="shared" si="45"/>
        <v>344466</v>
      </c>
      <c r="I252" s="19">
        <f t="shared" si="45"/>
        <v>779376</v>
      </c>
      <c r="J252" s="19">
        <f t="shared" si="45"/>
        <v>233486</v>
      </c>
      <c r="K252" s="19">
        <f t="shared" si="45"/>
        <v>2747491</v>
      </c>
      <c r="L252" s="19">
        <f t="shared" si="45"/>
        <v>94890</v>
      </c>
      <c r="M252" s="19">
        <f t="shared" si="45"/>
        <v>89382</v>
      </c>
      <c r="N252" s="19">
        <f t="shared" si="45"/>
        <v>99684</v>
      </c>
      <c r="O252" s="19">
        <f t="shared" si="45"/>
        <v>121756</v>
      </c>
      <c r="P252" s="19">
        <f t="shared" si="45"/>
        <v>77979</v>
      </c>
    </row>
    <row r="253" spans="1:16" x14ac:dyDescent="0.25">
      <c r="A253" s="11"/>
      <c r="B253" s="27" t="s">
        <v>455</v>
      </c>
      <c r="C253" s="24" t="s">
        <v>456</v>
      </c>
      <c r="D253" s="25">
        <v>897000</v>
      </c>
      <c r="E253" s="79">
        <v>19155</v>
      </c>
      <c r="F253" s="79">
        <v>27696</v>
      </c>
      <c r="G253" s="79">
        <v>98287</v>
      </c>
      <c r="H253" s="79">
        <v>79076</v>
      </c>
      <c r="I253" s="79">
        <v>116692</v>
      </c>
      <c r="J253" s="79">
        <v>106346</v>
      </c>
      <c r="K253" s="79">
        <v>96612</v>
      </c>
      <c r="L253" s="79">
        <v>61202</v>
      </c>
      <c r="M253" s="79">
        <v>69567</v>
      </c>
      <c r="N253" s="79">
        <v>71980</v>
      </c>
      <c r="O253" s="79">
        <v>95093</v>
      </c>
      <c r="P253" s="79">
        <v>55294</v>
      </c>
    </row>
    <row r="254" spans="1:16" x14ac:dyDescent="0.25">
      <c r="A254" s="11"/>
      <c r="B254" s="27" t="s">
        <v>457</v>
      </c>
      <c r="C254" s="24" t="s">
        <v>458</v>
      </c>
      <c r="D254" s="25">
        <v>0</v>
      </c>
    </row>
    <row r="255" spans="1:16" x14ac:dyDescent="0.25">
      <c r="A255" s="11"/>
      <c r="B255" s="27" t="s">
        <v>459</v>
      </c>
      <c r="C255" s="24" t="s">
        <v>460</v>
      </c>
      <c r="D255" s="25">
        <v>5000</v>
      </c>
      <c r="E255" s="79">
        <v>400</v>
      </c>
      <c r="F255" s="79">
        <v>400</v>
      </c>
      <c r="G255" s="79">
        <v>400</v>
      </c>
      <c r="H255" s="79">
        <v>400</v>
      </c>
      <c r="I255" s="79">
        <v>400</v>
      </c>
      <c r="J255" s="79">
        <v>500</v>
      </c>
      <c r="K255" s="79">
        <v>400</v>
      </c>
      <c r="L255" s="79">
        <v>400</v>
      </c>
      <c r="M255" s="79">
        <v>400</v>
      </c>
      <c r="N255" s="79">
        <v>400</v>
      </c>
      <c r="O255" s="79">
        <v>400</v>
      </c>
      <c r="P255" s="79">
        <v>500</v>
      </c>
    </row>
    <row r="256" spans="1:16" x14ac:dyDescent="0.25">
      <c r="A256" s="11"/>
      <c r="B256" s="27" t="s">
        <v>461</v>
      </c>
      <c r="C256" s="24" t="s">
        <v>462</v>
      </c>
      <c r="D256" s="25">
        <v>77400</v>
      </c>
      <c r="E256" s="79">
        <v>28094</v>
      </c>
      <c r="F256" s="79">
        <v>10741</v>
      </c>
      <c r="G256" s="79">
        <v>14020</v>
      </c>
      <c r="H256" s="79">
        <v>3554</v>
      </c>
      <c r="I256" s="79">
        <v>4268</v>
      </c>
      <c r="J256" s="79">
        <v>6995</v>
      </c>
      <c r="K256" s="79">
        <v>1539</v>
      </c>
      <c r="L256" s="79">
        <v>1824</v>
      </c>
      <c r="M256" s="79">
        <v>3495</v>
      </c>
      <c r="N256" s="79">
        <v>446</v>
      </c>
      <c r="O256" s="79">
        <v>2101</v>
      </c>
      <c r="P256" s="79">
        <v>323</v>
      </c>
    </row>
    <row r="257" spans="1:16" x14ac:dyDescent="0.25">
      <c r="A257" s="11"/>
      <c r="B257" s="27" t="s">
        <v>463</v>
      </c>
      <c r="C257" s="24" t="s">
        <v>464</v>
      </c>
      <c r="D257" s="25">
        <v>0</v>
      </c>
    </row>
    <row r="258" spans="1:16" x14ac:dyDescent="0.25">
      <c r="A258" s="11"/>
      <c r="B258" s="27" t="s">
        <v>465</v>
      </c>
      <c r="C258" s="24" t="s">
        <v>466</v>
      </c>
      <c r="D258" s="25">
        <v>0</v>
      </c>
    </row>
    <row r="259" spans="1:16" x14ac:dyDescent="0.25">
      <c r="A259" s="32"/>
      <c r="B259" s="20" t="s">
        <v>467</v>
      </c>
      <c r="C259" s="21" t="s">
        <v>468</v>
      </c>
      <c r="D259" s="22">
        <f>SUM(D260:D272)</f>
        <v>5028550</v>
      </c>
      <c r="E259" s="22">
        <f t="shared" ref="E259:P259" si="46">SUM(E260:E272)</f>
        <v>10385</v>
      </c>
      <c r="F259" s="22">
        <f t="shared" si="46"/>
        <v>7307</v>
      </c>
      <c r="G259" s="22">
        <f t="shared" si="46"/>
        <v>1202555</v>
      </c>
      <c r="H259" s="22">
        <f t="shared" si="46"/>
        <v>261436</v>
      </c>
      <c r="I259" s="22">
        <f t="shared" si="46"/>
        <v>658016</v>
      </c>
      <c r="J259" s="22">
        <f t="shared" si="46"/>
        <v>119645</v>
      </c>
      <c r="K259" s="22">
        <f t="shared" si="46"/>
        <v>2648940</v>
      </c>
      <c r="L259" s="22">
        <f t="shared" si="46"/>
        <v>31464</v>
      </c>
      <c r="M259" s="22">
        <f t="shared" si="46"/>
        <v>15920</v>
      </c>
      <c r="N259" s="22">
        <f t="shared" si="46"/>
        <v>26858</v>
      </c>
      <c r="O259" s="22">
        <f t="shared" si="46"/>
        <v>24162</v>
      </c>
      <c r="P259" s="22">
        <f t="shared" si="46"/>
        <v>21862</v>
      </c>
    </row>
    <row r="260" spans="1:16" x14ac:dyDescent="0.25">
      <c r="A260" s="32"/>
      <c r="B260" s="23" t="s">
        <v>469</v>
      </c>
      <c r="C260" s="24" t="s">
        <v>470</v>
      </c>
      <c r="D260" s="25">
        <v>0</v>
      </c>
    </row>
    <row r="261" spans="1:16" x14ac:dyDescent="0.25">
      <c r="A261" s="32"/>
      <c r="B261" s="23" t="s">
        <v>471</v>
      </c>
      <c r="C261" s="24" t="s">
        <v>472</v>
      </c>
      <c r="D261" s="25">
        <v>104700</v>
      </c>
      <c r="E261" s="79">
        <v>0</v>
      </c>
      <c r="F261" s="79">
        <v>0</v>
      </c>
      <c r="G261" s="79">
        <v>0</v>
      </c>
      <c r="H261" s="79">
        <v>0</v>
      </c>
      <c r="I261" s="79">
        <v>104700</v>
      </c>
      <c r="J261" s="79">
        <v>0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</row>
    <row r="262" spans="1:16" x14ac:dyDescent="0.25">
      <c r="A262" s="32"/>
      <c r="B262" s="23" t="s">
        <v>473</v>
      </c>
      <c r="C262" s="24" t="s">
        <v>474</v>
      </c>
      <c r="D262" s="25">
        <v>4711500</v>
      </c>
      <c r="E262" s="79">
        <v>0</v>
      </c>
      <c r="F262" s="79">
        <v>0</v>
      </c>
      <c r="G262" s="79">
        <v>1194877</v>
      </c>
      <c r="H262" s="79">
        <v>246441</v>
      </c>
      <c r="I262" s="79">
        <v>536209</v>
      </c>
      <c r="J262" s="79">
        <v>101213</v>
      </c>
      <c r="K262" s="79">
        <v>2632760</v>
      </c>
      <c r="L262" s="79">
        <v>0</v>
      </c>
      <c r="M262" s="79">
        <v>0</v>
      </c>
      <c r="N262" s="79">
        <v>0</v>
      </c>
      <c r="O262" s="79">
        <v>0</v>
      </c>
      <c r="P262" s="79">
        <v>0</v>
      </c>
    </row>
    <row r="263" spans="1:16" x14ac:dyDescent="0.25">
      <c r="A263" s="32"/>
      <c r="B263" s="23" t="s">
        <v>475</v>
      </c>
      <c r="C263" s="24" t="s">
        <v>476</v>
      </c>
      <c r="D263" s="25">
        <v>5000</v>
      </c>
      <c r="E263" s="79">
        <v>0</v>
      </c>
      <c r="F263" s="79">
        <v>276</v>
      </c>
      <c r="G263" s="79">
        <v>886</v>
      </c>
      <c r="H263" s="79">
        <v>0</v>
      </c>
      <c r="I263" s="79">
        <v>0</v>
      </c>
      <c r="J263" s="79">
        <v>1181</v>
      </c>
      <c r="K263" s="79">
        <v>1181</v>
      </c>
      <c r="L263" s="79">
        <v>0</v>
      </c>
      <c r="M263" s="79">
        <v>0</v>
      </c>
      <c r="N263" s="79">
        <v>886</v>
      </c>
      <c r="O263" s="79">
        <v>590</v>
      </c>
      <c r="P263" s="79">
        <v>0</v>
      </c>
    </row>
    <row r="264" spans="1:16" x14ac:dyDescent="0.25">
      <c r="A264" s="32"/>
      <c r="B264" s="23" t="s">
        <v>477</v>
      </c>
      <c r="C264" s="24" t="s">
        <v>478</v>
      </c>
      <c r="D264" s="25">
        <v>100000</v>
      </c>
      <c r="E264" s="79">
        <v>0</v>
      </c>
      <c r="F264" s="79">
        <v>0</v>
      </c>
      <c r="G264" s="79">
        <v>0</v>
      </c>
      <c r="H264" s="79">
        <v>11110</v>
      </c>
      <c r="I264" s="79">
        <v>11110</v>
      </c>
      <c r="J264" s="79">
        <v>11110</v>
      </c>
      <c r="K264" s="79">
        <v>11110</v>
      </c>
      <c r="L264" s="79">
        <v>11110</v>
      </c>
      <c r="M264" s="79">
        <v>11110</v>
      </c>
      <c r="N264" s="79">
        <v>11110</v>
      </c>
      <c r="O264" s="79">
        <v>11110</v>
      </c>
      <c r="P264" s="79">
        <v>11120</v>
      </c>
    </row>
    <row r="265" spans="1:16" x14ac:dyDescent="0.25">
      <c r="A265" s="32"/>
      <c r="B265" s="23" t="s">
        <v>479</v>
      </c>
      <c r="C265" s="24" t="s">
        <v>480</v>
      </c>
      <c r="D265" s="25">
        <v>10000</v>
      </c>
      <c r="E265" s="79">
        <v>0</v>
      </c>
      <c r="F265" s="79">
        <v>2892</v>
      </c>
      <c r="G265" s="79">
        <v>2530</v>
      </c>
      <c r="H265" s="79">
        <v>0</v>
      </c>
      <c r="I265" s="79">
        <v>0</v>
      </c>
      <c r="J265" s="79">
        <v>964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3614</v>
      </c>
    </row>
    <row r="266" spans="1:16" x14ac:dyDescent="0.25">
      <c r="A266" s="32"/>
      <c r="B266" s="23" t="s">
        <v>481</v>
      </c>
      <c r="C266" s="24" t="s">
        <v>482</v>
      </c>
      <c r="D266" s="25">
        <v>10000</v>
      </c>
      <c r="E266" s="79">
        <v>0</v>
      </c>
      <c r="F266" s="79">
        <v>117</v>
      </c>
      <c r="G266" s="79">
        <v>4262</v>
      </c>
      <c r="H266" s="79">
        <v>0</v>
      </c>
      <c r="I266" s="79">
        <v>2108</v>
      </c>
      <c r="J266" s="79">
        <v>1288</v>
      </c>
      <c r="K266" s="79">
        <v>0</v>
      </c>
      <c r="L266" s="79">
        <v>0</v>
      </c>
      <c r="M266" s="79">
        <v>0</v>
      </c>
      <c r="N266" s="79">
        <v>468</v>
      </c>
      <c r="O266" s="79">
        <v>1757</v>
      </c>
      <c r="P266" s="79">
        <v>0</v>
      </c>
    </row>
    <row r="267" spans="1:16" x14ac:dyDescent="0.25">
      <c r="A267" s="32"/>
      <c r="B267" s="23" t="s">
        <v>483</v>
      </c>
      <c r="C267" s="24" t="s">
        <v>484</v>
      </c>
      <c r="D267" s="25">
        <v>10000</v>
      </c>
      <c r="E267" s="79">
        <v>0</v>
      </c>
      <c r="F267" s="79">
        <v>0</v>
      </c>
      <c r="G267" s="79">
        <v>0</v>
      </c>
      <c r="H267" s="79">
        <v>1111</v>
      </c>
      <c r="I267" s="79">
        <v>1111</v>
      </c>
      <c r="J267" s="79">
        <v>1111</v>
      </c>
      <c r="K267" s="79">
        <v>1111</v>
      </c>
      <c r="L267" s="79">
        <v>1111</v>
      </c>
      <c r="M267" s="79">
        <v>1111</v>
      </c>
      <c r="N267" s="79">
        <v>1111</v>
      </c>
      <c r="O267" s="79">
        <v>1111</v>
      </c>
      <c r="P267" s="79">
        <v>1112</v>
      </c>
    </row>
    <row r="268" spans="1:16" x14ac:dyDescent="0.25">
      <c r="A268" s="32"/>
      <c r="B268" s="23" t="s">
        <v>485</v>
      </c>
      <c r="C268" s="24" t="s">
        <v>486</v>
      </c>
      <c r="D268" s="25">
        <v>25000</v>
      </c>
      <c r="E268" s="79">
        <v>0</v>
      </c>
      <c r="F268" s="79">
        <v>0</v>
      </c>
      <c r="G268" s="79">
        <v>0</v>
      </c>
      <c r="H268" s="79">
        <v>2774</v>
      </c>
      <c r="I268" s="79">
        <v>2778</v>
      </c>
      <c r="J268" s="79">
        <v>2778</v>
      </c>
      <c r="K268" s="79">
        <v>2778</v>
      </c>
      <c r="L268" s="79">
        <v>2778</v>
      </c>
      <c r="M268" s="79">
        <v>2778</v>
      </c>
      <c r="N268" s="79">
        <v>2778</v>
      </c>
      <c r="O268" s="79">
        <v>2778</v>
      </c>
      <c r="P268" s="79">
        <v>2780</v>
      </c>
    </row>
    <row r="269" spans="1:16" x14ac:dyDescent="0.25">
      <c r="A269" s="32"/>
      <c r="B269" s="23" t="s">
        <v>487</v>
      </c>
      <c r="C269" s="24" t="s">
        <v>488</v>
      </c>
      <c r="D269" s="25">
        <v>52350</v>
      </c>
      <c r="E269" s="79">
        <v>10385</v>
      </c>
      <c r="F269" s="79">
        <v>4022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  <c r="L269" s="79">
        <v>16465</v>
      </c>
      <c r="M269" s="79">
        <v>921</v>
      </c>
      <c r="N269" s="79">
        <v>10505</v>
      </c>
      <c r="O269" s="79">
        <v>6816</v>
      </c>
      <c r="P269" s="79">
        <v>3236</v>
      </c>
    </row>
    <row r="270" spans="1:16" x14ac:dyDescent="0.25">
      <c r="A270" s="32"/>
      <c r="B270" s="23" t="s">
        <v>489</v>
      </c>
      <c r="C270" s="24" t="s">
        <v>490</v>
      </c>
      <c r="D270" s="25"/>
    </row>
    <row r="271" spans="1:16" x14ac:dyDescent="0.25">
      <c r="A271" s="32"/>
      <c r="B271" s="23" t="s">
        <v>491</v>
      </c>
      <c r="C271" s="24" t="s">
        <v>492</v>
      </c>
      <c r="D271" s="25"/>
    </row>
    <row r="272" spans="1:16" x14ac:dyDescent="0.25">
      <c r="A272" s="32"/>
      <c r="B272" s="23" t="s">
        <v>493</v>
      </c>
      <c r="C272" s="24" t="s">
        <v>494</v>
      </c>
      <c r="D272" s="25"/>
    </row>
    <row r="273" spans="1:16" x14ac:dyDescent="0.25">
      <c r="A273" s="16">
        <v>5</v>
      </c>
      <c r="B273" s="12" t="s">
        <v>495</v>
      </c>
      <c r="C273" s="13" t="s">
        <v>496</v>
      </c>
      <c r="D273" s="15">
        <f>SUM(D274+D293)</f>
        <v>9794900</v>
      </c>
      <c r="E273" s="15">
        <f t="shared" ref="E273:P273" si="47">SUM(E274+E293)</f>
        <v>1043691</v>
      </c>
      <c r="F273" s="15">
        <f t="shared" si="47"/>
        <v>2143185</v>
      </c>
      <c r="G273" s="15">
        <f t="shared" si="47"/>
        <v>1452549</v>
      </c>
      <c r="H273" s="15">
        <f t="shared" si="47"/>
        <v>796126</v>
      </c>
      <c r="I273" s="15">
        <f t="shared" si="47"/>
        <v>654974</v>
      </c>
      <c r="J273" s="15">
        <f t="shared" si="47"/>
        <v>845247</v>
      </c>
      <c r="K273" s="15">
        <f t="shared" si="47"/>
        <v>593379</v>
      </c>
      <c r="L273" s="15">
        <f t="shared" si="47"/>
        <v>815912</v>
      </c>
      <c r="M273" s="15">
        <f t="shared" si="47"/>
        <v>423355</v>
      </c>
      <c r="N273" s="15">
        <f t="shared" si="47"/>
        <v>345770</v>
      </c>
      <c r="O273" s="15">
        <f t="shared" si="47"/>
        <v>344102</v>
      </c>
      <c r="P273" s="15">
        <f t="shared" si="47"/>
        <v>336610</v>
      </c>
    </row>
    <row r="274" spans="1:16" x14ac:dyDescent="0.25">
      <c r="A274" s="16">
        <v>51</v>
      </c>
      <c r="B274" s="17" t="s">
        <v>497</v>
      </c>
      <c r="C274" s="18" t="s">
        <v>496</v>
      </c>
      <c r="D274" s="19">
        <f>+D275+D278+D281+D288+D291</f>
        <v>9794900</v>
      </c>
      <c r="E274" s="19">
        <f t="shared" ref="E274:P274" si="48">+E275+E278+E281+E288+E291</f>
        <v>1043691</v>
      </c>
      <c r="F274" s="19">
        <f t="shared" si="48"/>
        <v>2143185</v>
      </c>
      <c r="G274" s="19">
        <f t="shared" si="48"/>
        <v>1452549</v>
      </c>
      <c r="H274" s="19">
        <f t="shared" si="48"/>
        <v>796126</v>
      </c>
      <c r="I274" s="19">
        <f t="shared" si="48"/>
        <v>654974</v>
      </c>
      <c r="J274" s="19">
        <f t="shared" si="48"/>
        <v>845247</v>
      </c>
      <c r="K274" s="19">
        <f t="shared" si="48"/>
        <v>593379</v>
      </c>
      <c r="L274" s="19">
        <f t="shared" si="48"/>
        <v>815912</v>
      </c>
      <c r="M274" s="19">
        <f t="shared" si="48"/>
        <v>423355</v>
      </c>
      <c r="N274" s="19">
        <f t="shared" si="48"/>
        <v>345770</v>
      </c>
      <c r="O274" s="19">
        <f t="shared" si="48"/>
        <v>344102</v>
      </c>
      <c r="P274" s="19">
        <f t="shared" si="48"/>
        <v>336610</v>
      </c>
    </row>
    <row r="275" spans="1:16" x14ac:dyDescent="0.25">
      <c r="A275" s="32"/>
      <c r="B275" s="20" t="s">
        <v>498</v>
      </c>
      <c r="C275" s="21" t="s">
        <v>499</v>
      </c>
      <c r="D275" s="22">
        <f>+D276+D277</f>
        <v>5935000</v>
      </c>
      <c r="E275" s="22">
        <f t="shared" ref="E275:P275" si="49">+E276+E277</f>
        <v>606366</v>
      </c>
      <c r="F275" s="22">
        <f t="shared" si="49"/>
        <v>1718975</v>
      </c>
      <c r="G275" s="22">
        <f t="shared" si="49"/>
        <v>1011937</v>
      </c>
      <c r="H275" s="22">
        <f t="shared" si="49"/>
        <v>353377</v>
      </c>
      <c r="I275" s="22">
        <f t="shared" si="49"/>
        <v>218171</v>
      </c>
      <c r="J275" s="22">
        <f t="shared" si="49"/>
        <v>417742</v>
      </c>
      <c r="K275" s="22">
        <f t="shared" si="49"/>
        <v>260953</v>
      </c>
      <c r="L275" s="22">
        <f t="shared" si="49"/>
        <v>385361</v>
      </c>
      <c r="M275" s="22">
        <f t="shared" si="49"/>
        <v>264751</v>
      </c>
      <c r="N275" s="22">
        <f t="shared" si="49"/>
        <v>251019</v>
      </c>
      <c r="O275" s="22">
        <f t="shared" si="49"/>
        <v>226826</v>
      </c>
      <c r="P275" s="22">
        <f t="shared" si="49"/>
        <v>219522</v>
      </c>
    </row>
    <row r="276" spans="1:16" x14ac:dyDescent="0.25">
      <c r="A276" s="32"/>
      <c r="B276" s="23" t="s">
        <v>500</v>
      </c>
      <c r="C276" s="24" t="s">
        <v>501</v>
      </c>
      <c r="D276" s="25">
        <v>0</v>
      </c>
    </row>
    <row r="277" spans="1:16" x14ac:dyDescent="0.25">
      <c r="A277" s="32"/>
      <c r="B277" s="23" t="s">
        <v>502</v>
      </c>
      <c r="C277" s="24" t="s">
        <v>503</v>
      </c>
      <c r="D277" s="25">
        <v>5935000</v>
      </c>
      <c r="E277" s="79">
        <v>606366</v>
      </c>
      <c r="F277" s="79">
        <v>1718975</v>
      </c>
      <c r="G277" s="79">
        <v>1011937</v>
      </c>
      <c r="H277" s="79">
        <v>353377</v>
      </c>
      <c r="I277" s="79">
        <v>218171</v>
      </c>
      <c r="J277" s="79">
        <v>417742</v>
      </c>
      <c r="K277" s="79">
        <v>260953</v>
      </c>
      <c r="L277" s="79">
        <v>385361</v>
      </c>
      <c r="M277" s="79">
        <v>264751</v>
      </c>
      <c r="N277" s="79">
        <v>251019</v>
      </c>
      <c r="O277" s="79">
        <v>226826</v>
      </c>
      <c r="P277" s="79">
        <v>219522</v>
      </c>
    </row>
    <row r="278" spans="1:16" x14ac:dyDescent="0.25">
      <c r="A278" s="11"/>
      <c r="B278" s="20" t="s">
        <v>504</v>
      </c>
      <c r="C278" s="21" t="s">
        <v>505</v>
      </c>
      <c r="D278" s="22">
        <f>+D279+D280</f>
        <v>829200</v>
      </c>
      <c r="E278" s="22">
        <f t="shared" ref="E278:P278" si="50">+E279+E280</f>
        <v>65113</v>
      </c>
      <c r="F278" s="22">
        <f t="shared" si="50"/>
        <v>54233</v>
      </c>
      <c r="G278" s="22">
        <f t="shared" si="50"/>
        <v>69133</v>
      </c>
      <c r="H278" s="22">
        <f t="shared" si="50"/>
        <v>71974</v>
      </c>
      <c r="I278" s="22">
        <f t="shared" si="50"/>
        <v>65090</v>
      </c>
      <c r="J278" s="22">
        <f t="shared" si="50"/>
        <v>55975</v>
      </c>
      <c r="K278" s="22">
        <f t="shared" si="50"/>
        <v>72221</v>
      </c>
      <c r="L278" s="22">
        <f t="shared" si="50"/>
        <v>87418</v>
      </c>
      <c r="M278" s="22">
        <f t="shared" si="50"/>
        <v>70391</v>
      </c>
      <c r="N278" s="22">
        <f t="shared" si="50"/>
        <v>57639</v>
      </c>
      <c r="O278" s="22">
        <f t="shared" si="50"/>
        <v>79446</v>
      </c>
      <c r="P278" s="22">
        <f t="shared" si="50"/>
        <v>80567</v>
      </c>
    </row>
    <row r="279" spans="1:16" x14ac:dyDescent="0.25">
      <c r="A279" s="11"/>
      <c r="B279" s="23" t="s">
        <v>506</v>
      </c>
      <c r="C279" s="24" t="s">
        <v>507</v>
      </c>
      <c r="D279" s="25">
        <v>829200</v>
      </c>
      <c r="E279" s="79">
        <v>65113</v>
      </c>
      <c r="F279" s="79">
        <v>54233</v>
      </c>
      <c r="G279" s="79">
        <v>69133</v>
      </c>
      <c r="H279" s="79">
        <v>71974</v>
      </c>
      <c r="I279" s="79">
        <v>65090</v>
      </c>
      <c r="J279" s="79">
        <v>55975</v>
      </c>
      <c r="K279" s="79">
        <v>72221</v>
      </c>
      <c r="L279" s="79">
        <v>87418</v>
      </c>
      <c r="M279" s="79">
        <v>70391</v>
      </c>
      <c r="N279" s="79">
        <v>57639</v>
      </c>
      <c r="O279" s="79">
        <v>79446</v>
      </c>
      <c r="P279" s="79">
        <v>80567</v>
      </c>
    </row>
    <row r="280" spans="1:16" x14ac:dyDescent="0.25">
      <c r="A280" s="11"/>
      <c r="B280" s="23" t="s">
        <v>508</v>
      </c>
      <c r="C280" s="24" t="s">
        <v>509</v>
      </c>
      <c r="D280" s="25">
        <v>0</v>
      </c>
    </row>
    <row r="281" spans="1:16" x14ac:dyDescent="0.25">
      <c r="A281" s="11"/>
      <c r="B281" s="20" t="s">
        <v>510</v>
      </c>
      <c r="C281" s="21" t="s">
        <v>511</v>
      </c>
      <c r="D281" s="22">
        <f>SUM(D282:D287)</f>
        <v>0</v>
      </c>
      <c r="E281" s="22">
        <f t="shared" ref="E281:P281" si="51">SUM(E282:E287)</f>
        <v>0</v>
      </c>
      <c r="F281" s="22">
        <f t="shared" si="51"/>
        <v>0</v>
      </c>
      <c r="G281" s="22">
        <f t="shared" si="51"/>
        <v>0</v>
      </c>
      <c r="H281" s="22">
        <f t="shared" si="51"/>
        <v>0</v>
      </c>
      <c r="I281" s="22">
        <f t="shared" si="51"/>
        <v>0</v>
      </c>
      <c r="J281" s="22">
        <f t="shared" si="51"/>
        <v>0</v>
      </c>
      <c r="K281" s="22">
        <f t="shared" si="51"/>
        <v>0</v>
      </c>
      <c r="L281" s="22">
        <f t="shared" si="51"/>
        <v>0</v>
      </c>
      <c r="M281" s="22">
        <f t="shared" si="51"/>
        <v>0</v>
      </c>
      <c r="N281" s="22">
        <f t="shared" si="51"/>
        <v>0</v>
      </c>
      <c r="O281" s="22">
        <f t="shared" si="51"/>
        <v>0</v>
      </c>
      <c r="P281" s="22">
        <f t="shared" si="51"/>
        <v>0</v>
      </c>
    </row>
    <row r="282" spans="1:16" x14ac:dyDescent="0.25">
      <c r="A282" s="11"/>
      <c r="B282" s="23" t="s">
        <v>512</v>
      </c>
      <c r="C282" s="37" t="s">
        <v>513</v>
      </c>
      <c r="D282" s="25">
        <v>0</v>
      </c>
    </row>
    <row r="283" spans="1:16" x14ac:dyDescent="0.25">
      <c r="A283" s="11"/>
      <c r="B283" s="23" t="s">
        <v>514</v>
      </c>
      <c r="C283" s="37" t="s">
        <v>515</v>
      </c>
      <c r="D283" s="25">
        <v>0</v>
      </c>
    </row>
    <row r="284" spans="1:16" x14ac:dyDescent="0.25">
      <c r="A284" s="11"/>
      <c r="B284" s="23" t="s">
        <v>516</v>
      </c>
      <c r="C284" s="37" t="s">
        <v>517</v>
      </c>
      <c r="D284" s="25">
        <v>0</v>
      </c>
    </row>
    <row r="285" spans="1:16" x14ac:dyDescent="0.25">
      <c r="A285" s="11"/>
      <c r="B285" s="23" t="s">
        <v>518</v>
      </c>
      <c r="C285" s="37" t="s">
        <v>519</v>
      </c>
      <c r="D285" s="25">
        <v>0</v>
      </c>
    </row>
    <row r="286" spans="1:16" x14ac:dyDescent="0.25">
      <c r="A286" s="11"/>
      <c r="B286" s="23" t="s">
        <v>520</v>
      </c>
      <c r="C286" s="37" t="s">
        <v>521</v>
      </c>
      <c r="D286" s="25">
        <v>0</v>
      </c>
    </row>
    <row r="287" spans="1:16" x14ac:dyDescent="0.25">
      <c r="A287" s="11"/>
      <c r="B287" s="23" t="s">
        <v>522</v>
      </c>
      <c r="C287" s="37" t="s">
        <v>523</v>
      </c>
      <c r="D287" s="25">
        <v>0</v>
      </c>
    </row>
    <row r="288" spans="1:16" x14ac:dyDescent="0.25">
      <c r="A288" s="11"/>
      <c r="B288" s="20" t="s">
        <v>524</v>
      </c>
      <c r="C288" s="21" t="s">
        <v>525</v>
      </c>
      <c r="D288" s="22">
        <f>SUM(D289:D290)</f>
        <v>46500</v>
      </c>
      <c r="E288" s="22">
        <f t="shared" ref="E288:P288" si="52">SUM(E289:E290)</f>
        <v>4839</v>
      </c>
      <c r="F288" s="22">
        <f t="shared" si="52"/>
        <v>2604</v>
      </c>
      <c r="G288" s="22">
        <f t="shared" si="52"/>
        <v>4106</v>
      </c>
      <c r="H288" s="22">
        <f t="shared" si="52"/>
        <v>3402</v>
      </c>
      <c r="I288" s="22">
        <f t="shared" si="52"/>
        <v>4340</v>
      </c>
      <c r="J288" s="22">
        <f t="shared" si="52"/>
        <v>4157</v>
      </c>
      <c r="K288" s="22">
        <f t="shared" si="52"/>
        <v>5869</v>
      </c>
      <c r="L288" s="22">
        <f t="shared" si="52"/>
        <v>4019</v>
      </c>
      <c r="M288" s="22">
        <f t="shared" si="52"/>
        <v>3434</v>
      </c>
      <c r="N288" s="22">
        <f t="shared" si="52"/>
        <v>3201</v>
      </c>
      <c r="O288" s="22">
        <f t="shared" si="52"/>
        <v>3919</v>
      </c>
      <c r="P288" s="22">
        <f t="shared" si="52"/>
        <v>2610</v>
      </c>
    </row>
    <row r="289" spans="1:16" x14ac:dyDescent="0.25">
      <c r="A289" s="11"/>
      <c r="B289" s="23" t="s">
        <v>526</v>
      </c>
      <c r="C289" s="37" t="s">
        <v>527</v>
      </c>
      <c r="D289" s="25">
        <v>46500</v>
      </c>
      <c r="E289" s="79">
        <v>4839</v>
      </c>
      <c r="F289" s="79">
        <v>2604</v>
      </c>
      <c r="G289" s="79">
        <v>4106</v>
      </c>
      <c r="H289" s="79">
        <v>3402</v>
      </c>
      <c r="I289" s="79">
        <v>4340</v>
      </c>
      <c r="J289" s="79">
        <v>4157</v>
      </c>
      <c r="K289" s="79">
        <v>5869</v>
      </c>
      <c r="L289" s="79">
        <v>4019</v>
      </c>
      <c r="M289" s="79">
        <v>3434</v>
      </c>
      <c r="N289" s="79">
        <v>3201</v>
      </c>
      <c r="O289" s="79">
        <v>3919</v>
      </c>
      <c r="P289" s="79">
        <v>2610</v>
      </c>
    </row>
    <row r="290" spans="1:16" x14ac:dyDescent="0.25">
      <c r="A290" s="11"/>
      <c r="B290" s="23" t="s">
        <v>528</v>
      </c>
      <c r="C290" s="37" t="s">
        <v>529</v>
      </c>
      <c r="D290" s="25">
        <v>0</v>
      </c>
    </row>
    <row r="291" spans="1:16" x14ac:dyDescent="0.25">
      <c r="A291" s="11"/>
      <c r="B291" s="26" t="s">
        <v>530</v>
      </c>
      <c r="C291" s="38" t="s">
        <v>531</v>
      </c>
      <c r="D291" s="22">
        <f>SUM(D292)</f>
        <v>2984200</v>
      </c>
      <c r="E291" s="22">
        <f t="shared" ref="E291:P291" si="53">SUM(E292)</f>
        <v>367373</v>
      </c>
      <c r="F291" s="22">
        <f t="shared" si="53"/>
        <v>367373</v>
      </c>
      <c r="G291" s="22">
        <f t="shared" si="53"/>
        <v>367373</v>
      </c>
      <c r="H291" s="22">
        <f t="shared" si="53"/>
        <v>367373</v>
      </c>
      <c r="I291" s="22">
        <f t="shared" si="53"/>
        <v>367373</v>
      </c>
      <c r="J291" s="22">
        <f t="shared" si="53"/>
        <v>367373</v>
      </c>
      <c r="K291" s="22">
        <f t="shared" si="53"/>
        <v>254336</v>
      </c>
      <c r="L291" s="22">
        <f t="shared" si="53"/>
        <v>339114</v>
      </c>
      <c r="M291" s="22">
        <f t="shared" si="53"/>
        <v>84779</v>
      </c>
      <c r="N291" s="22">
        <f t="shared" si="53"/>
        <v>33911</v>
      </c>
      <c r="O291" s="22">
        <f t="shared" si="53"/>
        <v>33911</v>
      </c>
      <c r="P291" s="22">
        <f t="shared" si="53"/>
        <v>33911</v>
      </c>
    </row>
    <row r="292" spans="1:16" x14ac:dyDescent="0.25">
      <c r="A292" s="11"/>
      <c r="B292" s="23" t="s">
        <v>532</v>
      </c>
      <c r="C292" s="37" t="s">
        <v>533</v>
      </c>
      <c r="D292" s="25">
        <v>2984200</v>
      </c>
      <c r="E292" s="79">
        <v>367373</v>
      </c>
      <c r="F292" s="79">
        <v>367373</v>
      </c>
      <c r="G292" s="79">
        <v>367373</v>
      </c>
      <c r="H292" s="79">
        <v>367373</v>
      </c>
      <c r="I292" s="79">
        <v>367373</v>
      </c>
      <c r="J292" s="79">
        <v>367373</v>
      </c>
      <c r="K292" s="79">
        <v>254336</v>
      </c>
      <c r="L292" s="79">
        <v>339114</v>
      </c>
      <c r="M292" s="79">
        <v>84779</v>
      </c>
      <c r="N292" s="79">
        <v>33911</v>
      </c>
      <c r="O292" s="79">
        <v>33911</v>
      </c>
      <c r="P292" s="79">
        <v>33911</v>
      </c>
    </row>
    <row r="293" spans="1:16" ht="45" x14ac:dyDescent="0.25">
      <c r="A293" s="16">
        <v>59</v>
      </c>
      <c r="B293" s="29">
        <v>4154</v>
      </c>
      <c r="C293" s="18" t="s">
        <v>534</v>
      </c>
      <c r="D293" s="30">
        <f>SUM(D294)</f>
        <v>0</v>
      </c>
      <c r="E293" s="30">
        <f t="shared" ref="E293:P293" si="54">SUM(E294)</f>
        <v>0</v>
      </c>
      <c r="F293" s="30">
        <f t="shared" si="54"/>
        <v>0</v>
      </c>
      <c r="G293" s="30">
        <f t="shared" si="54"/>
        <v>0</v>
      </c>
      <c r="H293" s="30">
        <f t="shared" si="54"/>
        <v>0</v>
      </c>
      <c r="I293" s="30">
        <f t="shared" si="54"/>
        <v>0</v>
      </c>
      <c r="J293" s="30">
        <f t="shared" si="54"/>
        <v>0</v>
      </c>
      <c r="K293" s="30">
        <f t="shared" si="54"/>
        <v>0</v>
      </c>
      <c r="L293" s="30">
        <f t="shared" si="54"/>
        <v>0</v>
      </c>
      <c r="M293" s="30">
        <f t="shared" si="54"/>
        <v>0</v>
      </c>
      <c r="N293" s="30">
        <f t="shared" si="54"/>
        <v>0</v>
      </c>
      <c r="O293" s="30">
        <f t="shared" si="54"/>
        <v>0</v>
      </c>
      <c r="P293" s="30">
        <f t="shared" si="54"/>
        <v>0</v>
      </c>
    </row>
    <row r="294" spans="1:16" ht="45" x14ac:dyDescent="0.25">
      <c r="A294" s="11"/>
      <c r="B294" s="27" t="s">
        <v>535</v>
      </c>
      <c r="C294" s="24" t="s">
        <v>534</v>
      </c>
      <c r="D294" s="25">
        <v>0</v>
      </c>
    </row>
    <row r="295" spans="1:16" x14ac:dyDescent="0.25">
      <c r="A295" s="16">
        <v>6</v>
      </c>
      <c r="B295" s="12" t="s">
        <v>536</v>
      </c>
      <c r="C295" s="13" t="s">
        <v>537</v>
      </c>
      <c r="D295" s="15">
        <f>SUM(D296+D302+D304+D306)</f>
        <v>2550981</v>
      </c>
      <c r="E295" s="15">
        <f t="shared" ref="E295:P295" si="55">SUM(E296+E302+E304+E306)</f>
        <v>31562</v>
      </c>
      <c r="F295" s="15">
        <f t="shared" si="55"/>
        <v>70187</v>
      </c>
      <c r="G295" s="15">
        <f t="shared" si="55"/>
        <v>154981</v>
      </c>
      <c r="H295" s="15">
        <f t="shared" si="55"/>
        <v>997082</v>
      </c>
      <c r="I295" s="15">
        <f t="shared" si="55"/>
        <v>165550</v>
      </c>
      <c r="J295" s="15">
        <f t="shared" si="55"/>
        <v>185867</v>
      </c>
      <c r="K295" s="15">
        <f t="shared" si="55"/>
        <v>166312</v>
      </c>
      <c r="L295" s="15">
        <f t="shared" si="55"/>
        <v>113154</v>
      </c>
      <c r="M295" s="15">
        <f t="shared" si="55"/>
        <v>147196</v>
      </c>
      <c r="N295" s="15">
        <f t="shared" si="55"/>
        <v>151906</v>
      </c>
      <c r="O295" s="15">
        <f t="shared" si="55"/>
        <v>191578</v>
      </c>
      <c r="P295" s="15">
        <f t="shared" si="55"/>
        <v>175606</v>
      </c>
    </row>
    <row r="296" spans="1:16" x14ac:dyDescent="0.25">
      <c r="A296" s="16">
        <v>61</v>
      </c>
      <c r="B296" s="17" t="s">
        <v>538</v>
      </c>
      <c r="C296" s="18" t="s">
        <v>539</v>
      </c>
      <c r="D296" s="19">
        <f>SUM(D297:D301)</f>
        <v>396300</v>
      </c>
      <c r="E296" s="19">
        <f t="shared" ref="E296:P296" si="56">SUM(E297:E301)</f>
        <v>15675</v>
      </c>
      <c r="F296" s="19">
        <f t="shared" si="56"/>
        <v>16223</v>
      </c>
      <c r="G296" s="19">
        <f t="shared" si="56"/>
        <v>20656</v>
      </c>
      <c r="H296" s="19">
        <f t="shared" si="56"/>
        <v>23552</v>
      </c>
      <c r="I296" s="19">
        <f t="shared" si="56"/>
        <v>37302</v>
      </c>
      <c r="J296" s="19">
        <f t="shared" si="56"/>
        <v>62483</v>
      </c>
      <c r="K296" s="19">
        <f t="shared" si="56"/>
        <v>48922</v>
      </c>
      <c r="L296" s="19">
        <f t="shared" si="56"/>
        <v>22728</v>
      </c>
      <c r="M296" s="19">
        <f t="shared" si="56"/>
        <v>50727</v>
      </c>
      <c r="N296" s="19">
        <f t="shared" si="56"/>
        <v>21794</v>
      </c>
      <c r="O296" s="19">
        <f t="shared" si="56"/>
        <v>33497</v>
      </c>
      <c r="P296" s="19">
        <f t="shared" si="56"/>
        <v>42741</v>
      </c>
    </row>
    <row r="297" spans="1:16" x14ac:dyDescent="0.25">
      <c r="A297" s="11"/>
      <c r="B297" s="27" t="s">
        <v>540</v>
      </c>
      <c r="C297" s="24" t="s">
        <v>541</v>
      </c>
      <c r="D297" s="25">
        <v>167300</v>
      </c>
      <c r="E297" s="79">
        <v>8028</v>
      </c>
      <c r="F297" s="79">
        <v>9664</v>
      </c>
      <c r="G297" s="79">
        <v>10773</v>
      </c>
      <c r="H297" s="79">
        <v>9453</v>
      </c>
      <c r="I297" s="79">
        <v>10667</v>
      </c>
      <c r="J297" s="79">
        <v>11776</v>
      </c>
      <c r="K297" s="79">
        <v>13836</v>
      </c>
      <c r="L297" s="79">
        <v>13942</v>
      </c>
      <c r="M297" s="79">
        <v>38445</v>
      </c>
      <c r="N297" s="79">
        <v>7816</v>
      </c>
      <c r="O297" s="79">
        <v>10034</v>
      </c>
      <c r="P297" s="79">
        <v>22866</v>
      </c>
    </row>
    <row r="298" spans="1:16" x14ac:dyDescent="0.25">
      <c r="A298" s="11"/>
      <c r="B298" s="27" t="s">
        <v>542</v>
      </c>
      <c r="C298" s="24" t="s">
        <v>543</v>
      </c>
      <c r="D298" s="25">
        <v>0</v>
      </c>
    </row>
    <row r="299" spans="1:16" x14ac:dyDescent="0.25">
      <c r="A299" s="11"/>
      <c r="B299" s="27" t="s">
        <v>544</v>
      </c>
      <c r="C299" s="24" t="s">
        <v>545</v>
      </c>
      <c r="D299" s="25">
        <v>132600</v>
      </c>
      <c r="E299" s="79">
        <v>0</v>
      </c>
      <c r="F299" s="79">
        <v>0</v>
      </c>
      <c r="G299" s="79">
        <v>4209</v>
      </c>
      <c r="H299" s="79">
        <v>6815</v>
      </c>
      <c r="I299" s="79">
        <v>22080</v>
      </c>
      <c r="J299" s="79">
        <v>45883</v>
      </c>
      <c r="K299" s="79">
        <v>20592</v>
      </c>
      <c r="L299" s="79">
        <v>3640</v>
      </c>
      <c r="M299" s="79">
        <v>2676</v>
      </c>
      <c r="N299" s="79">
        <v>9423</v>
      </c>
      <c r="O299" s="79">
        <v>11535</v>
      </c>
      <c r="P299" s="79">
        <v>5747</v>
      </c>
    </row>
    <row r="300" spans="1:16" x14ac:dyDescent="0.25">
      <c r="A300" s="11"/>
      <c r="B300" s="27" t="s">
        <v>546</v>
      </c>
      <c r="C300" s="24" t="s">
        <v>547</v>
      </c>
      <c r="D300" s="25">
        <v>55400</v>
      </c>
      <c r="E300" s="79">
        <v>7647</v>
      </c>
      <c r="F300" s="79">
        <v>6559</v>
      </c>
      <c r="G300" s="79">
        <v>5674</v>
      </c>
      <c r="H300" s="79">
        <v>2728</v>
      </c>
      <c r="I300" s="79">
        <v>0</v>
      </c>
      <c r="J300" s="79">
        <v>269</v>
      </c>
      <c r="K300" s="79">
        <v>9939</v>
      </c>
      <c r="L300" s="79">
        <v>591</v>
      </c>
      <c r="M300" s="79">
        <v>5051</v>
      </c>
      <c r="N300" s="79">
        <v>0</v>
      </c>
      <c r="O300" s="79">
        <v>7373</v>
      </c>
      <c r="P300" s="79">
        <v>9569</v>
      </c>
    </row>
    <row r="301" spans="1:16" x14ac:dyDescent="0.25">
      <c r="A301" s="11"/>
      <c r="B301" s="27" t="s">
        <v>548</v>
      </c>
      <c r="C301" s="24" t="s">
        <v>549</v>
      </c>
      <c r="D301" s="25">
        <v>41000</v>
      </c>
      <c r="E301" s="79">
        <v>0</v>
      </c>
      <c r="F301" s="79">
        <v>0</v>
      </c>
      <c r="G301" s="79">
        <v>0</v>
      </c>
      <c r="H301" s="79">
        <v>4556</v>
      </c>
      <c r="I301" s="79">
        <v>4555</v>
      </c>
      <c r="J301" s="79">
        <v>4555</v>
      </c>
      <c r="K301" s="79">
        <v>4555</v>
      </c>
      <c r="L301" s="79">
        <v>4555</v>
      </c>
      <c r="M301" s="79">
        <v>4555</v>
      </c>
      <c r="N301" s="79">
        <v>4555</v>
      </c>
      <c r="O301" s="79">
        <v>4555</v>
      </c>
      <c r="P301" s="79">
        <v>4559</v>
      </c>
    </row>
    <row r="302" spans="1:16" ht="45" x14ac:dyDescent="0.25">
      <c r="A302" s="16">
        <v>69</v>
      </c>
      <c r="B302" s="29">
        <v>4166</v>
      </c>
      <c r="C302" s="18" t="s">
        <v>550</v>
      </c>
      <c r="D302" s="30">
        <f>SUM(D303)</f>
        <v>0</v>
      </c>
      <c r="E302" s="30">
        <f t="shared" ref="E302:P302" si="57">SUM(E303)</f>
        <v>0</v>
      </c>
      <c r="F302" s="30">
        <f t="shared" si="57"/>
        <v>0</v>
      </c>
      <c r="G302" s="30">
        <f t="shared" si="57"/>
        <v>0</v>
      </c>
      <c r="H302" s="30">
        <f t="shared" si="57"/>
        <v>0</v>
      </c>
      <c r="I302" s="30">
        <f t="shared" si="57"/>
        <v>0</v>
      </c>
      <c r="J302" s="30">
        <f t="shared" si="57"/>
        <v>0</v>
      </c>
      <c r="K302" s="30">
        <f t="shared" si="57"/>
        <v>0</v>
      </c>
      <c r="L302" s="30">
        <f t="shared" si="57"/>
        <v>0</v>
      </c>
      <c r="M302" s="30">
        <f t="shared" si="57"/>
        <v>0</v>
      </c>
      <c r="N302" s="30">
        <f t="shared" si="57"/>
        <v>0</v>
      </c>
      <c r="O302" s="30">
        <f t="shared" si="57"/>
        <v>0</v>
      </c>
      <c r="P302" s="30">
        <f t="shared" si="57"/>
        <v>0</v>
      </c>
    </row>
    <row r="303" spans="1:16" ht="45" x14ac:dyDescent="0.25">
      <c r="A303" s="11"/>
      <c r="B303" s="27" t="s">
        <v>551</v>
      </c>
      <c r="C303" s="24" t="s">
        <v>550</v>
      </c>
      <c r="D303" s="25">
        <v>0</v>
      </c>
    </row>
    <row r="304" spans="1:16" x14ac:dyDescent="0.25">
      <c r="A304" s="16">
        <v>63</v>
      </c>
      <c r="B304" s="29">
        <v>4168</v>
      </c>
      <c r="C304" s="18" t="s">
        <v>552</v>
      </c>
      <c r="D304" s="30">
        <f>SUM(D305)</f>
        <v>0</v>
      </c>
      <c r="E304" s="30">
        <f t="shared" ref="E304:P304" si="58">SUM(E305)</f>
        <v>0</v>
      </c>
      <c r="F304" s="30">
        <f t="shared" si="58"/>
        <v>0</v>
      </c>
      <c r="G304" s="30">
        <f t="shared" si="58"/>
        <v>0</v>
      </c>
      <c r="H304" s="30">
        <f t="shared" si="58"/>
        <v>0</v>
      </c>
      <c r="I304" s="30">
        <f t="shared" si="58"/>
        <v>0</v>
      </c>
      <c r="J304" s="30">
        <f t="shared" si="58"/>
        <v>0</v>
      </c>
      <c r="K304" s="30">
        <f t="shared" si="58"/>
        <v>0</v>
      </c>
      <c r="L304" s="30">
        <f t="shared" si="58"/>
        <v>0</v>
      </c>
      <c r="M304" s="30">
        <f t="shared" si="58"/>
        <v>0</v>
      </c>
      <c r="N304" s="30">
        <f t="shared" si="58"/>
        <v>0</v>
      </c>
      <c r="O304" s="30">
        <f t="shared" si="58"/>
        <v>0</v>
      </c>
      <c r="P304" s="30">
        <f t="shared" si="58"/>
        <v>0</v>
      </c>
    </row>
    <row r="305" spans="1:16" x14ac:dyDescent="0.25">
      <c r="A305" s="11"/>
      <c r="B305" s="27" t="s">
        <v>553</v>
      </c>
      <c r="C305" s="24" t="s">
        <v>552</v>
      </c>
      <c r="D305" s="25">
        <v>0</v>
      </c>
    </row>
    <row r="306" spans="1:16" x14ac:dyDescent="0.25">
      <c r="A306" s="16">
        <v>61</v>
      </c>
      <c r="B306" s="17" t="s">
        <v>554</v>
      </c>
      <c r="C306" s="18" t="s">
        <v>555</v>
      </c>
      <c r="D306" s="19">
        <f>SUM(D307+D308+D309+D310+D311+D312+D313+D314+D315+D316+D317+D318+D319+D320+D321+D324+D333+D337+D355+D358)</f>
        <v>2154681</v>
      </c>
      <c r="E306" s="19">
        <f t="shared" ref="E306:P306" si="59">SUM(E307+E308+E309+E310+E311+E312+E313+E314+E315+E316+E317+E318+E319+E320+E321+E324+E333+E337+E355+E358)</f>
        <v>15887</v>
      </c>
      <c r="F306" s="19">
        <f t="shared" si="59"/>
        <v>53964</v>
      </c>
      <c r="G306" s="19">
        <f t="shared" si="59"/>
        <v>134325</v>
      </c>
      <c r="H306" s="19">
        <f t="shared" si="59"/>
        <v>973530</v>
      </c>
      <c r="I306" s="19">
        <f t="shared" si="59"/>
        <v>128248</v>
      </c>
      <c r="J306" s="19">
        <f t="shared" si="59"/>
        <v>123384</v>
      </c>
      <c r="K306" s="19">
        <f t="shared" si="59"/>
        <v>117390</v>
      </c>
      <c r="L306" s="19">
        <f t="shared" si="59"/>
        <v>90426</v>
      </c>
      <c r="M306" s="19">
        <f t="shared" si="59"/>
        <v>96469</v>
      </c>
      <c r="N306" s="19">
        <f t="shared" si="59"/>
        <v>130112</v>
      </c>
      <c r="O306" s="19">
        <f t="shared" si="59"/>
        <v>158081</v>
      </c>
      <c r="P306" s="19">
        <f t="shared" si="59"/>
        <v>132865</v>
      </c>
    </row>
    <row r="307" spans="1:16" x14ac:dyDescent="0.25">
      <c r="A307" s="32"/>
      <c r="B307" s="27" t="s">
        <v>556</v>
      </c>
      <c r="C307" s="24" t="s">
        <v>557</v>
      </c>
      <c r="D307" s="25">
        <v>0</v>
      </c>
    </row>
    <row r="308" spans="1:16" x14ac:dyDescent="0.25">
      <c r="A308" s="32"/>
      <c r="B308" s="27" t="s">
        <v>558</v>
      </c>
      <c r="C308" s="24" t="s">
        <v>559</v>
      </c>
      <c r="D308" s="25">
        <v>0</v>
      </c>
    </row>
    <row r="309" spans="1:16" x14ac:dyDescent="0.25">
      <c r="A309" s="32"/>
      <c r="B309" s="27" t="s">
        <v>560</v>
      </c>
      <c r="C309" s="24" t="s">
        <v>561</v>
      </c>
      <c r="D309" s="25">
        <v>0</v>
      </c>
    </row>
    <row r="310" spans="1:16" x14ac:dyDescent="0.25">
      <c r="A310" s="32"/>
      <c r="B310" s="27" t="s">
        <v>562</v>
      </c>
      <c r="C310" s="24" t="s">
        <v>563</v>
      </c>
      <c r="D310" s="25">
        <v>0</v>
      </c>
    </row>
    <row r="311" spans="1:16" x14ac:dyDescent="0.25">
      <c r="A311" s="32"/>
      <c r="B311" s="23" t="s">
        <v>564</v>
      </c>
      <c r="C311" s="37" t="s">
        <v>396</v>
      </c>
      <c r="D311" s="25">
        <v>0</v>
      </c>
    </row>
    <row r="312" spans="1:16" x14ac:dyDescent="0.25">
      <c r="A312" s="32"/>
      <c r="B312" s="23" t="s">
        <v>565</v>
      </c>
      <c r="C312" s="37" t="s">
        <v>566</v>
      </c>
      <c r="D312" s="25">
        <v>0</v>
      </c>
    </row>
    <row r="313" spans="1:16" x14ac:dyDescent="0.25">
      <c r="A313" s="32"/>
      <c r="B313" s="23" t="s">
        <v>567</v>
      </c>
      <c r="C313" s="37" t="s">
        <v>568</v>
      </c>
      <c r="D313" s="25">
        <v>0</v>
      </c>
    </row>
    <row r="314" spans="1:16" x14ac:dyDescent="0.25">
      <c r="A314" s="32"/>
      <c r="B314" s="23" t="s">
        <v>569</v>
      </c>
      <c r="C314" s="37" t="s">
        <v>442</v>
      </c>
      <c r="D314" s="25">
        <v>0</v>
      </c>
    </row>
    <row r="315" spans="1:16" x14ac:dyDescent="0.25">
      <c r="A315" s="32"/>
      <c r="B315" s="23" t="s">
        <v>570</v>
      </c>
      <c r="C315" s="37" t="s">
        <v>571</v>
      </c>
      <c r="D315" s="25">
        <v>0</v>
      </c>
    </row>
    <row r="316" spans="1:16" x14ac:dyDescent="0.25">
      <c r="A316" s="32"/>
      <c r="B316" s="23" t="s">
        <v>572</v>
      </c>
      <c r="C316" s="37" t="s">
        <v>573</v>
      </c>
      <c r="D316" s="25"/>
    </row>
    <row r="317" spans="1:16" x14ac:dyDescent="0.25">
      <c r="A317" s="32"/>
      <c r="B317" s="23" t="s">
        <v>574</v>
      </c>
      <c r="C317" s="37" t="s">
        <v>575</v>
      </c>
      <c r="D317" s="25"/>
    </row>
    <row r="318" spans="1:16" x14ac:dyDescent="0.25">
      <c r="A318" s="32"/>
      <c r="B318" s="23" t="s">
        <v>576</v>
      </c>
      <c r="C318" s="37" t="s">
        <v>577</v>
      </c>
      <c r="D318" s="25"/>
    </row>
    <row r="319" spans="1:16" x14ac:dyDescent="0.25">
      <c r="A319" s="32"/>
      <c r="B319" s="23" t="s">
        <v>578</v>
      </c>
      <c r="C319" s="37" t="s">
        <v>579</v>
      </c>
      <c r="D319" s="25"/>
    </row>
    <row r="320" spans="1:16" x14ac:dyDescent="0.25">
      <c r="A320" s="32"/>
      <c r="B320" s="23" t="s">
        <v>580</v>
      </c>
      <c r="C320" s="37" t="s">
        <v>581</v>
      </c>
      <c r="D320" s="25">
        <v>38200</v>
      </c>
      <c r="E320" s="79">
        <v>2639</v>
      </c>
      <c r="F320" s="79">
        <v>674</v>
      </c>
      <c r="G320" s="79">
        <v>4975</v>
      </c>
      <c r="H320" s="79">
        <v>2136</v>
      </c>
      <c r="I320" s="79">
        <v>1787</v>
      </c>
      <c r="J320" s="79">
        <v>2601</v>
      </c>
      <c r="K320" s="79">
        <v>2816</v>
      </c>
      <c r="L320" s="79">
        <v>3470</v>
      </c>
      <c r="M320" s="79">
        <v>3781</v>
      </c>
      <c r="N320" s="79">
        <v>3305</v>
      </c>
      <c r="O320" s="79">
        <v>6433</v>
      </c>
      <c r="P320" s="79">
        <v>3583</v>
      </c>
    </row>
    <row r="321" spans="1:16" x14ac:dyDescent="0.25">
      <c r="A321" s="32"/>
      <c r="B321" s="20" t="s">
        <v>582</v>
      </c>
      <c r="C321" s="21" t="s">
        <v>583</v>
      </c>
      <c r="D321" s="22">
        <f>+D322+D323</f>
        <v>10500</v>
      </c>
      <c r="E321" s="22">
        <f t="shared" ref="E321:P321" si="60">+E322+E323</f>
        <v>0</v>
      </c>
      <c r="F321" s="22">
        <f t="shared" si="60"/>
        <v>0</v>
      </c>
      <c r="G321" s="22">
        <f t="shared" si="60"/>
        <v>7636</v>
      </c>
      <c r="H321" s="22">
        <f t="shared" si="60"/>
        <v>0</v>
      </c>
      <c r="I321" s="22">
        <f t="shared" si="60"/>
        <v>0</v>
      </c>
      <c r="J321" s="22">
        <f t="shared" si="60"/>
        <v>0</v>
      </c>
      <c r="K321" s="22">
        <f t="shared" si="60"/>
        <v>0</v>
      </c>
      <c r="L321" s="22">
        <f t="shared" si="60"/>
        <v>2864</v>
      </c>
      <c r="M321" s="22">
        <f t="shared" si="60"/>
        <v>0</v>
      </c>
      <c r="N321" s="22">
        <f t="shared" si="60"/>
        <v>0</v>
      </c>
      <c r="O321" s="22">
        <f t="shared" si="60"/>
        <v>0</v>
      </c>
      <c r="P321" s="22">
        <f t="shared" si="60"/>
        <v>0</v>
      </c>
    </row>
    <row r="322" spans="1:16" x14ac:dyDescent="0.25">
      <c r="A322" s="11"/>
      <c r="B322" s="27" t="s">
        <v>584</v>
      </c>
      <c r="C322" s="24" t="s">
        <v>585</v>
      </c>
      <c r="D322" s="25"/>
    </row>
    <row r="323" spans="1:16" x14ac:dyDescent="0.25">
      <c r="A323" s="11"/>
      <c r="B323" s="27" t="s">
        <v>586</v>
      </c>
      <c r="C323" s="24" t="s">
        <v>587</v>
      </c>
      <c r="D323" s="25">
        <v>10500</v>
      </c>
      <c r="E323" s="79">
        <v>0</v>
      </c>
      <c r="F323" s="79">
        <v>0</v>
      </c>
      <c r="G323" s="79">
        <v>7636</v>
      </c>
      <c r="H323" s="79">
        <v>0</v>
      </c>
      <c r="I323" s="79">
        <v>0</v>
      </c>
      <c r="J323" s="79">
        <v>0</v>
      </c>
      <c r="K323" s="79">
        <v>0</v>
      </c>
      <c r="L323" s="79">
        <v>2864</v>
      </c>
      <c r="M323" s="79">
        <v>0</v>
      </c>
      <c r="N323" s="79">
        <v>0</v>
      </c>
      <c r="O323" s="79">
        <v>0</v>
      </c>
      <c r="P323" s="79">
        <v>0</v>
      </c>
    </row>
    <row r="324" spans="1:16" x14ac:dyDescent="0.25">
      <c r="A324" s="32"/>
      <c r="B324" s="20" t="s">
        <v>588</v>
      </c>
      <c r="C324" s="21" t="s">
        <v>589</v>
      </c>
      <c r="D324" s="22">
        <f>SUM(D325:D332)</f>
        <v>27000</v>
      </c>
      <c r="E324" s="22">
        <f t="shared" ref="E324:P324" si="61">SUM(E325:E332)</f>
        <v>0</v>
      </c>
      <c r="F324" s="22">
        <f t="shared" si="61"/>
        <v>2500</v>
      </c>
      <c r="G324" s="22">
        <f t="shared" si="61"/>
        <v>2500</v>
      </c>
      <c r="H324" s="22">
        <f t="shared" si="61"/>
        <v>2500</v>
      </c>
      <c r="I324" s="22">
        <f t="shared" si="61"/>
        <v>2500</v>
      </c>
      <c r="J324" s="22">
        <f t="shared" si="61"/>
        <v>2500</v>
      </c>
      <c r="K324" s="22">
        <f t="shared" si="61"/>
        <v>2500</v>
      </c>
      <c r="L324" s="22">
        <f t="shared" si="61"/>
        <v>2500</v>
      </c>
      <c r="M324" s="22">
        <f t="shared" si="61"/>
        <v>3700</v>
      </c>
      <c r="N324" s="22">
        <f t="shared" si="61"/>
        <v>3100</v>
      </c>
      <c r="O324" s="22">
        <f t="shared" si="61"/>
        <v>2700</v>
      </c>
      <c r="P324" s="22">
        <f t="shared" si="61"/>
        <v>0</v>
      </c>
    </row>
    <row r="325" spans="1:16" x14ac:dyDescent="0.25">
      <c r="A325" s="32"/>
      <c r="B325" s="23" t="s">
        <v>590</v>
      </c>
      <c r="C325" s="24" t="s">
        <v>591</v>
      </c>
      <c r="D325" s="25">
        <v>5000</v>
      </c>
      <c r="E325" s="79">
        <v>0</v>
      </c>
      <c r="F325" s="79">
        <v>500</v>
      </c>
      <c r="G325" s="79">
        <v>500</v>
      </c>
      <c r="H325" s="79">
        <v>500</v>
      </c>
      <c r="I325" s="79">
        <v>500</v>
      </c>
      <c r="J325" s="79">
        <v>500</v>
      </c>
      <c r="K325" s="79">
        <v>500</v>
      </c>
      <c r="L325" s="79">
        <v>500</v>
      </c>
      <c r="M325" s="79">
        <v>500</v>
      </c>
      <c r="N325" s="79">
        <v>500</v>
      </c>
      <c r="O325" s="79">
        <v>500</v>
      </c>
      <c r="P325" s="79">
        <v>0</v>
      </c>
    </row>
    <row r="326" spans="1:16" x14ac:dyDescent="0.25">
      <c r="A326" s="32"/>
      <c r="B326" s="23" t="s">
        <v>592</v>
      </c>
      <c r="C326" s="24" t="s">
        <v>593</v>
      </c>
      <c r="D326" s="25">
        <v>5000</v>
      </c>
      <c r="E326" s="79">
        <v>0</v>
      </c>
      <c r="F326" s="79">
        <v>500</v>
      </c>
      <c r="G326" s="79">
        <v>500</v>
      </c>
      <c r="H326" s="79">
        <v>500</v>
      </c>
      <c r="I326" s="79">
        <v>500</v>
      </c>
      <c r="J326" s="79">
        <v>500</v>
      </c>
      <c r="K326" s="79">
        <v>500</v>
      </c>
      <c r="L326" s="79">
        <v>500</v>
      </c>
      <c r="M326" s="79">
        <v>500</v>
      </c>
      <c r="N326" s="79">
        <v>500</v>
      </c>
      <c r="O326" s="79">
        <v>500</v>
      </c>
      <c r="P326" s="79">
        <v>0</v>
      </c>
    </row>
    <row r="327" spans="1:16" x14ac:dyDescent="0.25">
      <c r="A327" s="32"/>
      <c r="B327" s="23" t="s">
        <v>594</v>
      </c>
      <c r="C327" s="24" t="s">
        <v>595</v>
      </c>
      <c r="D327" s="25">
        <v>5000</v>
      </c>
      <c r="E327" s="79">
        <v>0</v>
      </c>
      <c r="F327" s="79">
        <v>500</v>
      </c>
      <c r="G327" s="79">
        <v>500</v>
      </c>
      <c r="H327" s="79">
        <v>500</v>
      </c>
      <c r="I327" s="79">
        <v>500</v>
      </c>
      <c r="J327" s="79">
        <v>500</v>
      </c>
      <c r="K327" s="79">
        <v>500</v>
      </c>
      <c r="L327" s="79">
        <v>500</v>
      </c>
      <c r="M327" s="79">
        <v>500</v>
      </c>
      <c r="N327" s="79">
        <v>500</v>
      </c>
      <c r="O327" s="79">
        <v>500</v>
      </c>
      <c r="P327" s="79">
        <v>0</v>
      </c>
    </row>
    <row r="328" spans="1:16" x14ac:dyDescent="0.25">
      <c r="A328" s="32"/>
      <c r="B328" s="23" t="s">
        <v>596</v>
      </c>
      <c r="C328" s="24" t="s">
        <v>597</v>
      </c>
      <c r="D328" s="25">
        <v>5000</v>
      </c>
      <c r="E328" s="79">
        <v>0</v>
      </c>
      <c r="F328" s="79">
        <v>500</v>
      </c>
      <c r="G328" s="79">
        <v>500</v>
      </c>
      <c r="H328" s="79">
        <v>500</v>
      </c>
      <c r="I328" s="79">
        <v>500</v>
      </c>
      <c r="J328" s="79">
        <v>500</v>
      </c>
      <c r="K328" s="79">
        <v>500</v>
      </c>
      <c r="L328" s="79">
        <v>500</v>
      </c>
      <c r="M328" s="79">
        <v>500</v>
      </c>
      <c r="N328" s="79">
        <v>500</v>
      </c>
      <c r="O328" s="79">
        <v>500</v>
      </c>
      <c r="P328" s="79">
        <v>0</v>
      </c>
    </row>
    <row r="329" spans="1:16" x14ac:dyDescent="0.25">
      <c r="A329" s="32"/>
      <c r="B329" s="23" t="s">
        <v>598</v>
      </c>
      <c r="C329" s="24" t="s">
        <v>599</v>
      </c>
      <c r="D329" s="25">
        <v>2000</v>
      </c>
      <c r="E329" s="79">
        <v>0</v>
      </c>
      <c r="F329" s="79">
        <v>200</v>
      </c>
      <c r="G329" s="79">
        <v>200</v>
      </c>
      <c r="H329" s="79">
        <v>200</v>
      </c>
      <c r="I329" s="79">
        <v>200</v>
      </c>
      <c r="J329" s="79">
        <v>200</v>
      </c>
      <c r="K329" s="79">
        <v>200</v>
      </c>
      <c r="L329" s="79">
        <v>200</v>
      </c>
      <c r="M329" s="79">
        <v>200</v>
      </c>
      <c r="N329" s="79">
        <v>200</v>
      </c>
      <c r="O329" s="79">
        <v>200</v>
      </c>
      <c r="P329" s="79">
        <v>0</v>
      </c>
    </row>
    <row r="330" spans="1:16" x14ac:dyDescent="0.25">
      <c r="A330" s="32"/>
      <c r="B330" s="23" t="s">
        <v>600</v>
      </c>
      <c r="C330" s="24" t="s">
        <v>601</v>
      </c>
      <c r="D330" s="25">
        <v>2000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1200</v>
      </c>
      <c r="N330" s="79">
        <v>600</v>
      </c>
      <c r="O330" s="79">
        <v>200</v>
      </c>
      <c r="P330" s="79">
        <v>0</v>
      </c>
    </row>
    <row r="331" spans="1:16" x14ac:dyDescent="0.25">
      <c r="A331" s="32"/>
      <c r="B331" s="23" t="s">
        <v>602</v>
      </c>
      <c r="C331" s="24" t="s">
        <v>603</v>
      </c>
      <c r="D331" s="25">
        <v>3000</v>
      </c>
      <c r="E331" s="79">
        <v>0</v>
      </c>
      <c r="F331" s="79">
        <v>300</v>
      </c>
      <c r="G331" s="79">
        <v>300</v>
      </c>
      <c r="H331" s="79">
        <v>300</v>
      </c>
      <c r="I331" s="79">
        <v>300</v>
      </c>
      <c r="J331" s="79">
        <v>300</v>
      </c>
      <c r="K331" s="79">
        <v>300</v>
      </c>
      <c r="L331" s="79">
        <v>300</v>
      </c>
      <c r="M331" s="79">
        <v>300</v>
      </c>
      <c r="N331" s="79">
        <v>300</v>
      </c>
      <c r="O331" s="79">
        <v>300</v>
      </c>
      <c r="P331" s="79">
        <v>0</v>
      </c>
    </row>
    <row r="332" spans="1:16" x14ac:dyDescent="0.25">
      <c r="A332" s="32"/>
      <c r="B332" s="23" t="s">
        <v>604</v>
      </c>
      <c r="C332" s="24" t="s">
        <v>605</v>
      </c>
      <c r="D332" s="25">
        <v>0</v>
      </c>
    </row>
    <row r="333" spans="1:16" x14ac:dyDescent="0.25">
      <c r="A333" s="11"/>
      <c r="B333" s="20" t="s">
        <v>606</v>
      </c>
      <c r="C333" s="21" t="s">
        <v>607</v>
      </c>
      <c r="D333" s="22">
        <f>SUM(D334:D336)</f>
        <v>1785381</v>
      </c>
      <c r="E333" s="22">
        <f t="shared" ref="E333:P333" si="62">SUM(E334:E336)</f>
        <v>13248</v>
      </c>
      <c r="F333" s="22">
        <f t="shared" si="62"/>
        <v>21490</v>
      </c>
      <c r="G333" s="22">
        <f t="shared" si="62"/>
        <v>89914</v>
      </c>
      <c r="H333" s="22">
        <f t="shared" si="62"/>
        <v>939594</v>
      </c>
      <c r="I333" s="22">
        <f t="shared" si="62"/>
        <v>94061</v>
      </c>
      <c r="J333" s="22">
        <f t="shared" si="62"/>
        <v>88983</v>
      </c>
      <c r="K333" s="22">
        <f t="shared" si="62"/>
        <v>82774</v>
      </c>
      <c r="L333" s="22">
        <f t="shared" si="62"/>
        <v>52292</v>
      </c>
      <c r="M333" s="22">
        <f t="shared" si="62"/>
        <v>59688</v>
      </c>
      <c r="N333" s="22">
        <f t="shared" si="62"/>
        <v>94407</v>
      </c>
      <c r="O333" s="22">
        <f t="shared" si="62"/>
        <v>119648</v>
      </c>
      <c r="P333" s="22">
        <f t="shared" si="62"/>
        <v>129282</v>
      </c>
    </row>
    <row r="334" spans="1:16" x14ac:dyDescent="0.25">
      <c r="A334" s="11"/>
      <c r="B334" s="23" t="s">
        <v>608</v>
      </c>
      <c r="C334" s="24" t="s">
        <v>609</v>
      </c>
      <c r="D334" s="25">
        <v>0</v>
      </c>
    </row>
    <row r="335" spans="1:16" x14ac:dyDescent="0.25">
      <c r="A335" s="11"/>
      <c r="B335" s="23" t="s">
        <v>610</v>
      </c>
      <c r="C335" s="24" t="s">
        <v>611</v>
      </c>
      <c r="D335" s="25">
        <v>1077400</v>
      </c>
      <c r="E335" s="79">
        <v>0</v>
      </c>
      <c r="F335" s="79">
        <v>0</v>
      </c>
      <c r="G335" s="79">
        <v>17307</v>
      </c>
      <c r="H335" s="79">
        <v>891556</v>
      </c>
      <c r="I335" s="79">
        <v>8654</v>
      </c>
      <c r="J335" s="79">
        <v>13847</v>
      </c>
      <c r="K335" s="79">
        <v>6923</v>
      </c>
      <c r="L335" s="79">
        <v>3462</v>
      </c>
      <c r="M335" s="79">
        <v>10386</v>
      </c>
      <c r="N335" s="79">
        <v>24877</v>
      </c>
      <c r="O335" s="79">
        <v>31155</v>
      </c>
      <c r="P335" s="79">
        <v>69233</v>
      </c>
    </row>
    <row r="336" spans="1:16" x14ac:dyDescent="0.25">
      <c r="A336" s="11"/>
      <c r="B336" s="23" t="s">
        <v>612</v>
      </c>
      <c r="C336" s="24" t="s">
        <v>613</v>
      </c>
      <c r="D336" s="25">
        <v>707981</v>
      </c>
      <c r="E336" s="79">
        <v>13248</v>
      </c>
      <c r="F336" s="79">
        <v>21490</v>
      </c>
      <c r="G336" s="79">
        <v>72607</v>
      </c>
      <c r="H336" s="79">
        <v>48038</v>
      </c>
      <c r="I336" s="79">
        <v>85407</v>
      </c>
      <c r="J336" s="79">
        <v>75136</v>
      </c>
      <c r="K336" s="79">
        <v>75851</v>
      </c>
      <c r="L336" s="79">
        <v>48830</v>
      </c>
      <c r="M336" s="79">
        <v>49302</v>
      </c>
      <c r="N336" s="79">
        <v>69530</v>
      </c>
      <c r="O336" s="79">
        <v>88493</v>
      </c>
      <c r="P336" s="79">
        <v>60049</v>
      </c>
    </row>
    <row r="337" spans="1:16" x14ac:dyDescent="0.25">
      <c r="A337" s="11"/>
      <c r="B337" s="26" t="s">
        <v>614</v>
      </c>
      <c r="C337" s="21" t="s">
        <v>615</v>
      </c>
      <c r="D337" s="22">
        <f>SUM(D338+D342+D346+D348)</f>
        <v>293000</v>
      </c>
      <c r="E337" s="22">
        <f t="shared" ref="E337:P337" si="63">SUM(E338+E342+E346+E348)</f>
        <v>0</v>
      </c>
      <c r="F337" s="22">
        <f t="shared" si="63"/>
        <v>29300</v>
      </c>
      <c r="G337" s="22">
        <f t="shared" si="63"/>
        <v>29300</v>
      </c>
      <c r="H337" s="22">
        <f t="shared" si="63"/>
        <v>29300</v>
      </c>
      <c r="I337" s="22">
        <f t="shared" si="63"/>
        <v>29300</v>
      </c>
      <c r="J337" s="22">
        <f t="shared" si="63"/>
        <v>29300</v>
      </c>
      <c r="K337" s="22">
        <f t="shared" si="63"/>
        <v>29300</v>
      </c>
      <c r="L337" s="22">
        <f t="shared" si="63"/>
        <v>29300</v>
      </c>
      <c r="M337" s="22">
        <f t="shared" si="63"/>
        <v>29300</v>
      </c>
      <c r="N337" s="22">
        <f t="shared" si="63"/>
        <v>29300</v>
      </c>
      <c r="O337" s="22">
        <f t="shared" si="63"/>
        <v>29300</v>
      </c>
      <c r="P337" s="22">
        <f t="shared" si="63"/>
        <v>0</v>
      </c>
    </row>
    <row r="338" spans="1:16" x14ac:dyDescent="0.25">
      <c r="A338" s="11"/>
      <c r="B338" s="39" t="s">
        <v>616</v>
      </c>
      <c r="C338" s="35" t="s">
        <v>617</v>
      </c>
      <c r="D338" s="40">
        <f>SUM(D339:D341)</f>
        <v>293000</v>
      </c>
      <c r="E338" s="40">
        <f t="shared" ref="E338:P338" si="64">SUM(E339:E341)</f>
        <v>0</v>
      </c>
      <c r="F338" s="40">
        <f t="shared" si="64"/>
        <v>29300</v>
      </c>
      <c r="G338" s="40">
        <f t="shared" si="64"/>
        <v>29300</v>
      </c>
      <c r="H338" s="40">
        <f t="shared" si="64"/>
        <v>29300</v>
      </c>
      <c r="I338" s="40">
        <f t="shared" si="64"/>
        <v>29300</v>
      </c>
      <c r="J338" s="40">
        <f t="shared" si="64"/>
        <v>29300</v>
      </c>
      <c r="K338" s="40">
        <f t="shared" si="64"/>
        <v>29300</v>
      </c>
      <c r="L338" s="40">
        <f t="shared" si="64"/>
        <v>29300</v>
      </c>
      <c r="M338" s="40">
        <f t="shared" si="64"/>
        <v>29300</v>
      </c>
      <c r="N338" s="40">
        <f t="shared" si="64"/>
        <v>29300</v>
      </c>
      <c r="O338" s="40">
        <f t="shared" si="64"/>
        <v>29300</v>
      </c>
      <c r="P338" s="40">
        <f t="shared" si="64"/>
        <v>0</v>
      </c>
    </row>
    <row r="339" spans="1:16" x14ac:dyDescent="0.25">
      <c r="A339" s="11"/>
      <c r="B339" s="41" t="s">
        <v>618</v>
      </c>
      <c r="C339" s="24" t="s">
        <v>619</v>
      </c>
      <c r="D339" s="25">
        <v>293000</v>
      </c>
      <c r="E339" s="79">
        <v>0</v>
      </c>
      <c r="F339" s="79">
        <v>29300</v>
      </c>
      <c r="G339" s="79">
        <v>29300</v>
      </c>
      <c r="H339" s="79">
        <v>29300</v>
      </c>
      <c r="I339" s="79">
        <v>29300</v>
      </c>
      <c r="J339" s="79">
        <v>29300</v>
      </c>
      <c r="K339" s="79">
        <v>29300</v>
      </c>
      <c r="L339" s="79">
        <v>29300</v>
      </c>
      <c r="M339" s="79">
        <v>29300</v>
      </c>
      <c r="N339" s="79">
        <v>29300</v>
      </c>
      <c r="O339" s="79">
        <v>29300</v>
      </c>
      <c r="P339" s="79">
        <v>0</v>
      </c>
    </row>
    <row r="340" spans="1:16" x14ac:dyDescent="0.25">
      <c r="A340" s="11"/>
      <c r="B340" s="41" t="s">
        <v>620</v>
      </c>
      <c r="C340" s="24" t="s">
        <v>621</v>
      </c>
      <c r="D340" s="25">
        <v>0</v>
      </c>
    </row>
    <row r="341" spans="1:16" x14ac:dyDescent="0.25">
      <c r="A341" s="11"/>
      <c r="B341" s="41" t="s">
        <v>622</v>
      </c>
      <c r="C341" s="24" t="s">
        <v>623</v>
      </c>
      <c r="D341" s="25">
        <v>0</v>
      </c>
    </row>
    <row r="342" spans="1:16" x14ac:dyDescent="0.25">
      <c r="A342" s="11"/>
      <c r="B342" s="39" t="s">
        <v>624</v>
      </c>
      <c r="C342" s="35" t="s">
        <v>625</v>
      </c>
      <c r="D342" s="40">
        <f>SUM(D343:D345)</f>
        <v>0</v>
      </c>
      <c r="E342" s="40">
        <f t="shared" ref="E342:P342" si="65">SUM(E343:E345)</f>
        <v>0</v>
      </c>
      <c r="F342" s="40">
        <f t="shared" si="65"/>
        <v>0</v>
      </c>
      <c r="G342" s="40">
        <f t="shared" si="65"/>
        <v>0</v>
      </c>
      <c r="H342" s="40">
        <f t="shared" si="65"/>
        <v>0</v>
      </c>
      <c r="I342" s="40">
        <f t="shared" si="65"/>
        <v>0</v>
      </c>
      <c r="J342" s="40">
        <f t="shared" si="65"/>
        <v>0</v>
      </c>
      <c r="K342" s="40">
        <f t="shared" si="65"/>
        <v>0</v>
      </c>
      <c r="L342" s="40">
        <f t="shared" si="65"/>
        <v>0</v>
      </c>
      <c r="M342" s="40">
        <f t="shared" si="65"/>
        <v>0</v>
      </c>
      <c r="N342" s="40">
        <f t="shared" si="65"/>
        <v>0</v>
      </c>
      <c r="O342" s="40">
        <f t="shared" si="65"/>
        <v>0</v>
      </c>
      <c r="P342" s="40">
        <f t="shared" si="65"/>
        <v>0</v>
      </c>
    </row>
    <row r="343" spans="1:16" x14ac:dyDescent="0.25">
      <c r="A343" s="11"/>
      <c r="B343" s="41" t="s">
        <v>626</v>
      </c>
      <c r="C343" s="24" t="s">
        <v>619</v>
      </c>
      <c r="D343" s="25">
        <v>0</v>
      </c>
    </row>
    <row r="344" spans="1:16" x14ac:dyDescent="0.25">
      <c r="A344" s="11"/>
      <c r="B344" s="41" t="s">
        <v>627</v>
      </c>
      <c r="C344" s="24" t="s">
        <v>621</v>
      </c>
      <c r="D344" s="25">
        <v>0</v>
      </c>
    </row>
    <row r="345" spans="1:16" x14ac:dyDescent="0.25">
      <c r="A345" s="11"/>
      <c r="B345" s="41" t="s">
        <v>628</v>
      </c>
      <c r="C345" s="24" t="s">
        <v>623</v>
      </c>
      <c r="D345" s="25">
        <v>0</v>
      </c>
    </row>
    <row r="346" spans="1:16" x14ac:dyDescent="0.25">
      <c r="A346" s="11"/>
      <c r="B346" s="39" t="s">
        <v>629</v>
      </c>
      <c r="C346" s="35" t="s">
        <v>630</v>
      </c>
      <c r="D346" s="40">
        <f>SUM(D347)</f>
        <v>0</v>
      </c>
      <c r="E346" s="40">
        <f t="shared" ref="E346:P346" si="66">SUM(E347)</f>
        <v>0</v>
      </c>
      <c r="F346" s="40">
        <f t="shared" si="66"/>
        <v>0</v>
      </c>
      <c r="G346" s="40">
        <f t="shared" si="66"/>
        <v>0</v>
      </c>
      <c r="H346" s="40">
        <f t="shared" si="66"/>
        <v>0</v>
      </c>
      <c r="I346" s="40">
        <f t="shared" si="66"/>
        <v>0</v>
      </c>
      <c r="J346" s="40">
        <f t="shared" si="66"/>
        <v>0</v>
      </c>
      <c r="K346" s="40">
        <f t="shared" si="66"/>
        <v>0</v>
      </c>
      <c r="L346" s="40">
        <f t="shared" si="66"/>
        <v>0</v>
      </c>
      <c r="M346" s="40">
        <f t="shared" si="66"/>
        <v>0</v>
      </c>
      <c r="N346" s="40">
        <f t="shared" si="66"/>
        <v>0</v>
      </c>
      <c r="O346" s="40">
        <f t="shared" si="66"/>
        <v>0</v>
      </c>
      <c r="P346" s="40">
        <f t="shared" si="66"/>
        <v>0</v>
      </c>
    </row>
    <row r="347" spans="1:16" x14ac:dyDescent="0.25">
      <c r="A347" s="11"/>
      <c r="B347" s="41" t="s">
        <v>631</v>
      </c>
      <c r="C347" s="24" t="s">
        <v>632</v>
      </c>
      <c r="D347" s="25">
        <v>0</v>
      </c>
    </row>
    <row r="348" spans="1:16" x14ac:dyDescent="0.25">
      <c r="A348" s="11"/>
      <c r="B348" s="39" t="s">
        <v>633</v>
      </c>
      <c r="C348" s="35" t="s">
        <v>634</v>
      </c>
      <c r="D348" s="40">
        <f>SUM(D349:D354)</f>
        <v>0</v>
      </c>
      <c r="E348" s="40">
        <f t="shared" ref="E348:P348" si="67">SUM(E349:E354)</f>
        <v>0</v>
      </c>
      <c r="F348" s="40">
        <f t="shared" si="67"/>
        <v>0</v>
      </c>
      <c r="G348" s="40">
        <f t="shared" si="67"/>
        <v>0</v>
      </c>
      <c r="H348" s="40">
        <f t="shared" si="67"/>
        <v>0</v>
      </c>
      <c r="I348" s="40">
        <f t="shared" si="67"/>
        <v>0</v>
      </c>
      <c r="J348" s="40">
        <f t="shared" si="67"/>
        <v>0</v>
      </c>
      <c r="K348" s="40">
        <f t="shared" si="67"/>
        <v>0</v>
      </c>
      <c r="L348" s="40">
        <f t="shared" si="67"/>
        <v>0</v>
      </c>
      <c r="M348" s="40">
        <f t="shared" si="67"/>
        <v>0</v>
      </c>
      <c r="N348" s="40">
        <f t="shared" si="67"/>
        <v>0</v>
      </c>
      <c r="O348" s="40">
        <f t="shared" si="67"/>
        <v>0</v>
      </c>
      <c r="P348" s="40">
        <f t="shared" si="67"/>
        <v>0</v>
      </c>
    </row>
    <row r="349" spans="1:16" x14ac:dyDescent="0.25">
      <c r="A349" s="11"/>
      <c r="B349" s="41" t="s">
        <v>635</v>
      </c>
      <c r="C349" s="24" t="s">
        <v>636</v>
      </c>
      <c r="D349" s="25">
        <v>0</v>
      </c>
    </row>
    <row r="350" spans="1:16" x14ac:dyDescent="0.25">
      <c r="A350" s="11"/>
      <c r="B350" s="41" t="s">
        <v>637</v>
      </c>
      <c r="C350" s="24" t="s">
        <v>638</v>
      </c>
      <c r="D350" s="25">
        <v>0</v>
      </c>
    </row>
    <row r="351" spans="1:16" x14ac:dyDescent="0.25">
      <c r="A351" s="11"/>
      <c r="B351" s="41" t="s">
        <v>639</v>
      </c>
      <c r="C351" s="24" t="s">
        <v>640</v>
      </c>
      <c r="D351" s="25">
        <v>0</v>
      </c>
    </row>
    <row r="352" spans="1:16" x14ac:dyDescent="0.25">
      <c r="A352" s="11"/>
      <c r="B352" s="41" t="s">
        <v>641</v>
      </c>
      <c r="C352" s="24" t="s">
        <v>571</v>
      </c>
      <c r="D352" s="25">
        <v>0</v>
      </c>
    </row>
    <row r="353" spans="1:16" x14ac:dyDescent="0.25">
      <c r="A353" s="11"/>
      <c r="B353" s="41" t="s">
        <v>642</v>
      </c>
      <c r="C353" s="24" t="s">
        <v>643</v>
      </c>
      <c r="D353" s="25">
        <v>0</v>
      </c>
    </row>
    <row r="354" spans="1:16" x14ac:dyDescent="0.25">
      <c r="A354" s="11"/>
      <c r="B354" s="41" t="s">
        <v>644</v>
      </c>
      <c r="C354" s="24" t="s">
        <v>645</v>
      </c>
      <c r="D354" s="25">
        <v>0</v>
      </c>
    </row>
    <row r="355" spans="1:16" x14ac:dyDescent="0.25">
      <c r="A355" s="11"/>
      <c r="B355" s="26" t="s">
        <v>646</v>
      </c>
      <c r="C355" s="21" t="s">
        <v>647</v>
      </c>
      <c r="D355" s="22">
        <f>SUM(D356:D357)</f>
        <v>0</v>
      </c>
      <c r="E355" s="22">
        <f t="shared" ref="E355:P355" si="68">SUM(E356:E357)</f>
        <v>0</v>
      </c>
      <c r="F355" s="22">
        <f t="shared" si="68"/>
        <v>0</v>
      </c>
      <c r="G355" s="22">
        <f t="shared" si="68"/>
        <v>0</v>
      </c>
      <c r="H355" s="22">
        <f t="shared" si="68"/>
        <v>0</v>
      </c>
      <c r="I355" s="22">
        <f t="shared" si="68"/>
        <v>0</v>
      </c>
      <c r="J355" s="22">
        <f t="shared" si="68"/>
        <v>0</v>
      </c>
      <c r="K355" s="22">
        <f t="shared" si="68"/>
        <v>0</v>
      </c>
      <c r="L355" s="22">
        <f t="shared" si="68"/>
        <v>0</v>
      </c>
      <c r="M355" s="22">
        <f t="shared" si="68"/>
        <v>0</v>
      </c>
      <c r="N355" s="22">
        <f t="shared" si="68"/>
        <v>0</v>
      </c>
      <c r="O355" s="22">
        <f t="shared" si="68"/>
        <v>0</v>
      </c>
      <c r="P355" s="22">
        <f t="shared" si="68"/>
        <v>0</v>
      </c>
    </row>
    <row r="356" spans="1:16" x14ac:dyDescent="0.25">
      <c r="A356" s="11"/>
      <c r="B356" s="42" t="s">
        <v>648</v>
      </c>
      <c r="C356" s="24" t="s">
        <v>636</v>
      </c>
      <c r="D356" s="25"/>
    </row>
    <row r="357" spans="1:16" x14ac:dyDescent="0.25">
      <c r="A357" s="11"/>
      <c r="B357" s="42" t="s">
        <v>649</v>
      </c>
      <c r="C357" s="24" t="s">
        <v>638</v>
      </c>
      <c r="D357" s="25"/>
    </row>
    <row r="358" spans="1:16" x14ac:dyDescent="0.25">
      <c r="A358" s="11"/>
      <c r="B358" s="26" t="s">
        <v>650</v>
      </c>
      <c r="C358" s="21" t="s">
        <v>651</v>
      </c>
      <c r="D358" s="22">
        <f>SUM(D359:D362)</f>
        <v>600</v>
      </c>
      <c r="E358" s="22">
        <f t="shared" ref="E358:P358" si="69">SUM(E359:E362)</f>
        <v>0</v>
      </c>
      <c r="F358" s="22">
        <f t="shared" si="69"/>
        <v>0</v>
      </c>
      <c r="G358" s="22">
        <f t="shared" si="69"/>
        <v>0</v>
      </c>
      <c r="H358" s="22">
        <f t="shared" si="69"/>
        <v>0</v>
      </c>
      <c r="I358" s="22">
        <f t="shared" si="69"/>
        <v>600</v>
      </c>
      <c r="J358" s="22">
        <f t="shared" si="69"/>
        <v>0</v>
      </c>
      <c r="K358" s="22">
        <f t="shared" si="69"/>
        <v>0</v>
      </c>
      <c r="L358" s="22">
        <f t="shared" si="69"/>
        <v>0</v>
      </c>
      <c r="M358" s="22">
        <f t="shared" si="69"/>
        <v>0</v>
      </c>
      <c r="N358" s="22">
        <f t="shared" si="69"/>
        <v>0</v>
      </c>
      <c r="O358" s="22">
        <f t="shared" si="69"/>
        <v>0</v>
      </c>
      <c r="P358" s="22">
        <f t="shared" si="69"/>
        <v>0</v>
      </c>
    </row>
    <row r="359" spans="1:16" x14ac:dyDescent="0.25">
      <c r="A359" s="11"/>
      <c r="B359" s="23" t="s">
        <v>652</v>
      </c>
      <c r="C359" s="24" t="s">
        <v>653</v>
      </c>
      <c r="D359" s="25"/>
    </row>
    <row r="360" spans="1:16" x14ac:dyDescent="0.25">
      <c r="A360" s="11"/>
      <c r="B360" s="23" t="s">
        <v>654</v>
      </c>
      <c r="C360" s="24" t="s">
        <v>655</v>
      </c>
      <c r="D360" s="25"/>
    </row>
    <row r="361" spans="1:16" x14ac:dyDescent="0.25">
      <c r="A361" s="11"/>
      <c r="B361" s="23" t="s">
        <v>656</v>
      </c>
      <c r="C361" s="24" t="s">
        <v>657</v>
      </c>
      <c r="D361" s="25"/>
    </row>
    <row r="362" spans="1:16" x14ac:dyDescent="0.25">
      <c r="A362" s="11"/>
      <c r="B362" s="23" t="s">
        <v>658</v>
      </c>
      <c r="C362" s="24" t="s">
        <v>659</v>
      </c>
      <c r="D362" s="25">
        <v>600</v>
      </c>
      <c r="E362" s="79">
        <v>0</v>
      </c>
      <c r="F362" s="79">
        <v>0</v>
      </c>
      <c r="G362" s="79">
        <v>0</v>
      </c>
      <c r="H362" s="79">
        <v>0</v>
      </c>
      <c r="I362" s="79">
        <v>600</v>
      </c>
      <c r="J362" s="79">
        <v>0</v>
      </c>
      <c r="K362" s="79">
        <v>0</v>
      </c>
      <c r="L362" s="79">
        <v>0</v>
      </c>
      <c r="M362" s="79">
        <v>0</v>
      </c>
      <c r="N362" s="79">
        <v>0</v>
      </c>
      <c r="O362" s="79">
        <v>0</v>
      </c>
      <c r="P362" s="79">
        <v>0</v>
      </c>
    </row>
    <row r="363" spans="1:16" x14ac:dyDescent="0.25">
      <c r="A363" s="16">
        <v>7</v>
      </c>
      <c r="B363" s="12" t="s">
        <v>660</v>
      </c>
      <c r="C363" s="13" t="s">
        <v>661</v>
      </c>
      <c r="D363" s="15">
        <f>SUM(D366)</f>
        <v>0</v>
      </c>
      <c r="E363" s="15">
        <f t="shared" ref="E363:P363" si="70">SUM(E366)</f>
        <v>0</v>
      </c>
      <c r="F363" s="15">
        <f t="shared" si="70"/>
        <v>0</v>
      </c>
      <c r="G363" s="15">
        <f t="shared" si="70"/>
        <v>0</v>
      </c>
      <c r="H363" s="15">
        <f t="shared" si="70"/>
        <v>0</v>
      </c>
      <c r="I363" s="15">
        <f t="shared" si="70"/>
        <v>0</v>
      </c>
      <c r="J363" s="15">
        <f t="shared" si="70"/>
        <v>0</v>
      </c>
      <c r="K363" s="15">
        <f t="shared" si="70"/>
        <v>0</v>
      </c>
      <c r="L363" s="15">
        <f t="shared" si="70"/>
        <v>0</v>
      </c>
      <c r="M363" s="15">
        <f t="shared" si="70"/>
        <v>0</v>
      </c>
      <c r="N363" s="15">
        <f t="shared" si="70"/>
        <v>0</v>
      </c>
      <c r="O363" s="15">
        <f t="shared" si="70"/>
        <v>0</v>
      </c>
      <c r="P363" s="15">
        <f t="shared" si="70"/>
        <v>0</v>
      </c>
    </row>
    <row r="364" spans="1:16" ht="30" x14ac:dyDescent="0.25">
      <c r="A364" s="11"/>
      <c r="B364" s="29" t="s">
        <v>662</v>
      </c>
      <c r="C364" s="18" t="s">
        <v>663</v>
      </c>
      <c r="D364" s="31" t="s">
        <v>52</v>
      </c>
      <c r="E364" s="31" t="s">
        <v>52</v>
      </c>
      <c r="F364" s="31" t="s">
        <v>52</v>
      </c>
      <c r="G364" s="31" t="s">
        <v>52</v>
      </c>
      <c r="H364" s="31" t="s">
        <v>52</v>
      </c>
      <c r="I364" s="31" t="s">
        <v>52</v>
      </c>
      <c r="J364" s="31" t="s">
        <v>52</v>
      </c>
      <c r="K364" s="31" t="s">
        <v>52</v>
      </c>
      <c r="L364" s="31" t="s">
        <v>52</v>
      </c>
      <c r="M364" s="31" t="s">
        <v>52</v>
      </c>
      <c r="N364" s="31" t="s">
        <v>52</v>
      </c>
      <c r="O364" s="31" t="s">
        <v>52</v>
      </c>
      <c r="P364" s="31" t="s">
        <v>52</v>
      </c>
    </row>
    <row r="365" spans="1:16" ht="30" x14ac:dyDescent="0.25">
      <c r="A365" s="11"/>
      <c r="B365" s="29">
        <v>4172</v>
      </c>
      <c r="C365" s="18" t="s">
        <v>664</v>
      </c>
      <c r="D365" s="31" t="s">
        <v>52</v>
      </c>
      <c r="E365" s="31" t="s">
        <v>52</v>
      </c>
      <c r="F365" s="31" t="s">
        <v>52</v>
      </c>
      <c r="G365" s="31" t="s">
        <v>52</v>
      </c>
      <c r="H365" s="31" t="s">
        <v>52</v>
      </c>
      <c r="I365" s="31" t="s">
        <v>52</v>
      </c>
      <c r="J365" s="31" t="s">
        <v>52</v>
      </c>
      <c r="K365" s="31" t="s">
        <v>52</v>
      </c>
      <c r="L365" s="31" t="s">
        <v>52</v>
      </c>
      <c r="M365" s="31" t="s">
        <v>52</v>
      </c>
      <c r="N365" s="31" t="s">
        <v>52</v>
      </c>
      <c r="O365" s="31" t="s">
        <v>52</v>
      </c>
      <c r="P365" s="31" t="s">
        <v>52</v>
      </c>
    </row>
    <row r="366" spans="1:16" ht="45" x14ac:dyDescent="0.25">
      <c r="A366" s="16">
        <v>73</v>
      </c>
      <c r="B366" s="17" t="s">
        <v>665</v>
      </c>
      <c r="C366" s="18" t="s">
        <v>666</v>
      </c>
      <c r="D366" s="43">
        <f>SUM(D367+D371+D373+D377+D399+D403+D405)</f>
        <v>0</v>
      </c>
      <c r="E366" s="43">
        <f t="shared" ref="E366:P366" si="71">SUM(E367+E371+E373+E377+E399+E403+E405)</f>
        <v>0</v>
      </c>
      <c r="F366" s="43">
        <f t="shared" si="71"/>
        <v>0</v>
      </c>
      <c r="G366" s="43">
        <f t="shared" si="71"/>
        <v>0</v>
      </c>
      <c r="H366" s="43">
        <f t="shared" si="71"/>
        <v>0</v>
      </c>
      <c r="I366" s="43">
        <f t="shared" si="71"/>
        <v>0</v>
      </c>
      <c r="J366" s="43">
        <f t="shared" si="71"/>
        <v>0</v>
      </c>
      <c r="K366" s="43">
        <f t="shared" si="71"/>
        <v>0</v>
      </c>
      <c r="L366" s="43">
        <f t="shared" si="71"/>
        <v>0</v>
      </c>
      <c r="M366" s="43">
        <f t="shared" si="71"/>
        <v>0</v>
      </c>
      <c r="N366" s="43">
        <f t="shared" si="71"/>
        <v>0</v>
      </c>
      <c r="O366" s="43">
        <f t="shared" si="71"/>
        <v>0</v>
      </c>
      <c r="P366" s="43">
        <f t="shared" si="71"/>
        <v>0</v>
      </c>
    </row>
    <row r="367" spans="1:16" x14ac:dyDescent="0.25">
      <c r="A367" s="44" t="s">
        <v>667</v>
      </c>
      <c r="B367" s="45" t="s">
        <v>668</v>
      </c>
      <c r="C367" s="35" t="s">
        <v>669</v>
      </c>
      <c r="D367" s="46">
        <f>SUM(D368:D370)</f>
        <v>0</v>
      </c>
      <c r="E367" s="46">
        <f t="shared" ref="E367:P367" si="72">SUM(E368:E370)</f>
        <v>0</v>
      </c>
      <c r="F367" s="46">
        <f t="shared" si="72"/>
        <v>0</v>
      </c>
      <c r="G367" s="46">
        <f t="shared" si="72"/>
        <v>0</v>
      </c>
      <c r="H367" s="46">
        <f t="shared" si="72"/>
        <v>0</v>
      </c>
      <c r="I367" s="46">
        <f t="shared" si="72"/>
        <v>0</v>
      </c>
      <c r="J367" s="46">
        <f t="shared" si="72"/>
        <v>0</v>
      </c>
      <c r="K367" s="46">
        <f t="shared" si="72"/>
        <v>0</v>
      </c>
      <c r="L367" s="46">
        <f t="shared" si="72"/>
        <v>0</v>
      </c>
      <c r="M367" s="46">
        <f t="shared" si="72"/>
        <v>0</v>
      </c>
      <c r="N367" s="46">
        <f t="shared" si="72"/>
        <v>0</v>
      </c>
      <c r="O367" s="46">
        <f t="shared" si="72"/>
        <v>0</v>
      </c>
      <c r="P367" s="46">
        <f t="shared" si="72"/>
        <v>0</v>
      </c>
    </row>
    <row r="368" spans="1:16" x14ac:dyDescent="0.25">
      <c r="A368" s="47"/>
      <c r="B368" s="48" t="s">
        <v>670</v>
      </c>
      <c r="C368" s="24" t="s">
        <v>396</v>
      </c>
      <c r="D368" s="25"/>
    </row>
    <row r="369" spans="1:16" x14ac:dyDescent="0.25">
      <c r="A369" s="47"/>
      <c r="B369" s="48" t="s">
        <v>671</v>
      </c>
      <c r="C369" s="24" t="s">
        <v>398</v>
      </c>
      <c r="D369" s="25"/>
    </row>
    <row r="370" spans="1:16" x14ac:dyDescent="0.25">
      <c r="A370" s="47"/>
      <c r="B370" s="48" t="s">
        <v>672</v>
      </c>
      <c r="C370" s="24" t="s">
        <v>400</v>
      </c>
      <c r="D370" s="25"/>
    </row>
    <row r="371" spans="1:16" x14ac:dyDescent="0.25">
      <c r="A371" s="44" t="s">
        <v>667</v>
      </c>
      <c r="B371" s="45" t="s">
        <v>673</v>
      </c>
      <c r="C371" s="35" t="s">
        <v>674</v>
      </c>
      <c r="D371" s="46">
        <f>SUM(D372)</f>
        <v>0</v>
      </c>
      <c r="E371" s="46">
        <f t="shared" ref="E371:P371" si="73">SUM(E372)</f>
        <v>0</v>
      </c>
      <c r="F371" s="46">
        <f t="shared" si="73"/>
        <v>0</v>
      </c>
      <c r="G371" s="46">
        <f t="shared" si="73"/>
        <v>0</v>
      </c>
      <c r="H371" s="46">
        <f t="shared" si="73"/>
        <v>0</v>
      </c>
      <c r="I371" s="46">
        <f t="shared" si="73"/>
        <v>0</v>
      </c>
      <c r="J371" s="46">
        <f t="shared" si="73"/>
        <v>0</v>
      </c>
      <c r="K371" s="46">
        <f t="shared" si="73"/>
        <v>0</v>
      </c>
      <c r="L371" s="46">
        <f t="shared" si="73"/>
        <v>0</v>
      </c>
      <c r="M371" s="46">
        <f t="shared" si="73"/>
        <v>0</v>
      </c>
      <c r="N371" s="46">
        <f t="shared" si="73"/>
        <v>0</v>
      </c>
      <c r="O371" s="46">
        <f t="shared" si="73"/>
        <v>0</v>
      </c>
      <c r="P371" s="46">
        <f t="shared" si="73"/>
        <v>0</v>
      </c>
    </row>
    <row r="372" spans="1:16" x14ac:dyDescent="0.25">
      <c r="A372" s="47"/>
      <c r="B372" s="48" t="s">
        <v>675</v>
      </c>
      <c r="C372" s="24" t="s">
        <v>400</v>
      </c>
      <c r="D372" s="25"/>
    </row>
    <row r="373" spans="1:16" x14ac:dyDescent="0.25">
      <c r="A373" s="44" t="s">
        <v>667</v>
      </c>
      <c r="B373" s="45" t="s">
        <v>676</v>
      </c>
      <c r="C373" s="35" t="s">
        <v>677</v>
      </c>
      <c r="D373" s="46">
        <f>SUM(D374:D376)</f>
        <v>0</v>
      </c>
      <c r="E373" s="46">
        <f t="shared" ref="E373:P373" si="74">SUM(E374:E376)</f>
        <v>0</v>
      </c>
      <c r="F373" s="46">
        <f t="shared" si="74"/>
        <v>0</v>
      </c>
      <c r="G373" s="46">
        <f t="shared" si="74"/>
        <v>0</v>
      </c>
      <c r="H373" s="46">
        <f t="shared" si="74"/>
        <v>0</v>
      </c>
      <c r="I373" s="46">
        <f t="shared" si="74"/>
        <v>0</v>
      </c>
      <c r="J373" s="46">
        <f t="shared" si="74"/>
        <v>0</v>
      </c>
      <c r="K373" s="46">
        <f t="shared" si="74"/>
        <v>0</v>
      </c>
      <c r="L373" s="46">
        <f t="shared" si="74"/>
        <v>0</v>
      </c>
      <c r="M373" s="46">
        <f t="shared" si="74"/>
        <v>0</v>
      </c>
      <c r="N373" s="46">
        <f t="shared" si="74"/>
        <v>0</v>
      </c>
      <c r="O373" s="46">
        <f t="shared" si="74"/>
        <v>0</v>
      </c>
      <c r="P373" s="46">
        <f t="shared" si="74"/>
        <v>0</v>
      </c>
    </row>
    <row r="374" spans="1:16" x14ac:dyDescent="0.25">
      <c r="A374" s="47"/>
      <c r="B374" s="48" t="s">
        <v>678</v>
      </c>
      <c r="C374" s="24" t="s">
        <v>679</v>
      </c>
      <c r="D374" s="25"/>
    </row>
    <row r="375" spans="1:16" x14ac:dyDescent="0.25">
      <c r="A375" s="47"/>
      <c r="B375" s="48" t="s">
        <v>680</v>
      </c>
      <c r="C375" s="33" t="s">
        <v>681</v>
      </c>
      <c r="D375" s="25"/>
    </row>
    <row r="376" spans="1:16" x14ac:dyDescent="0.25">
      <c r="A376" s="47"/>
      <c r="B376" s="48" t="s">
        <v>682</v>
      </c>
      <c r="C376" s="33" t="s">
        <v>683</v>
      </c>
      <c r="D376" s="25"/>
    </row>
    <row r="377" spans="1:16" x14ac:dyDescent="0.25">
      <c r="A377" s="44" t="s">
        <v>684</v>
      </c>
      <c r="B377" s="45" t="s">
        <v>685</v>
      </c>
      <c r="C377" s="35" t="s">
        <v>686</v>
      </c>
      <c r="D377" s="46">
        <f>SUM(D378:D398)</f>
        <v>0</v>
      </c>
      <c r="E377" s="46">
        <f t="shared" ref="E377:P377" si="75">SUM(E378:E398)</f>
        <v>0</v>
      </c>
      <c r="F377" s="46">
        <f t="shared" si="75"/>
        <v>0</v>
      </c>
      <c r="G377" s="46">
        <f t="shared" si="75"/>
        <v>0</v>
      </c>
      <c r="H377" s="46">
        <f t="shared" si="75"/>
        <v>0</v>
      </c>
      <c r="I377" s="46">
        <f t="shared" si="75"/>
        <v>0</v>
      </c>
      <c r="J377" s="46">
        <f t="shared" si="75"/>
        <v>0</v>
      </c>
      <c r="K377" s="46">
        <f t="shared" si="75"/>
        <v>0</v>
      </c>
      <c r="L377" s="46">
        <f t="shared" si="75"/>
        <v>0</v>
      </c>
      <c r="M377" s="46">
        <f t="shared" si="75"/>
        <v>0</v>
      </c>
      <c r="N377" s="46">
        <f t="shared" si="75"/>
        <v>0</v>
      </c>
      <c r="O377" s="46">
        <f t="shared" si="75"/>
        <v>0</v>
      </c>
      <c r="P377" s="46">
        <f t="shared" si="75"/>
        <v>0</v>
      </c>
    </row>
    <row r="378" spans="1:16" x14ac:dyDescent="0.25">
      <c r="A378" s="47"/>
      <c r="B378" s="48" t="s">
        <v>687</v>
      </c>
      <c r="C378" s="24" t="s">
        <v>390</v>
      </c>
      <c r="D378" s="25"/>
    </row>
    <row r="379" spans="1:16" x14ac:dyDescent="0.25">
      <c r="A379" s="47"/>
      <c r="B379" s="48" t="s">
        <v>688</v>
      </c>
      <c r="C379" s="24" t="s">
        <v>392</v>
      </c>
      <c r="D379" s="25"/>
    </row>
    <row r="380" spans="1:16" x14ac:dyDescent="0.25">
      <c r="A380" s="47"/>
      <c r="B380" s="48" t="s">
        <v>689</v>
      </c>
      <c r="C380" s="24" t="s">
        <v>394</v>
      </c>
      <c r="D380" s="25"/>
    </row>
    <row r="381" spans="1:16" x14ac:dyDescent="0.25">
      <c r="A381" s="47"/>
      <c r="B381" s="48" t="s">
        <v>690</v>
      </c>
      <c r="C381" s="24" t="s">
        <v>402</v>
      </c>
      <c r="D381" s="25"/>
    </row>
    <row r="382" spans="1:16" ht="30" x14ac:dyDescent="0.25">
      <c r="A382" s="47"/>
      <c r="B382" s="48" t="s">
        <v>691</v>
      </c>
      <c r="C382" s="24" t="s">
        <v>404</v>
      </c>
      <c r="D382" s="25"/>
    </row>
    <row r="383" spans="1:16" x14ac:dyDescent="0.25">
      <c r="A383" s="47"/>
      <c r="B383" s="48" t="s">
        <v>692</v>
      </c>
      <c r="C383" s="24" t="s">
        <v>434</v>
      </c>
      <c r="D383" s="25"/>
    </row>
    <row r="384" spans="1:16" x14ac:dyDescent="0.25">
      <c r="A384" s="47"/>
      <c r="B384" s="48" t="s">
        <v>693</v>
      </c>
      <c r="C384" s="24" t="s">
        <v>44</v>
      </c>
      <c r="D384" s="25"/>
    </row>
    <row r="385" spans="1:16" x14ac:dyDescent="0.25">
      <c r="A385" s="47"/>
      <c r="B385" s="48" t="s">
        <v>694</v>
      </c>
      <c r="C385" s="24" t="s">
        <v>408</v>
      </c>
      <c r="D385" s="25"/>
    </row>
    <row r="386" spans="1:16" x14ac:dyDescent="0.25">
      <c r="A386" s="47"/>
      <c r="B386" s="48" t="s">
        <v>695</v>
      </c>
      <c r="C386" s="24" t="s">
        <v>410</v>
      </c>
      <c r="D386" s="25"/>
    </row>
    <row r="387" spans="1:16" x14ac:dyDescent="0.25">
      <c r="A387" s="47"/>
      <c r="B387" s="48" t="s">
        <v>696</v>
      </c>
      <c r="C387" s="24" t="s">
        <v>430</v>
      </c>
      <c r="D387" s="25"/>
    </row>
    <row r="388" spans="1:16" x14ac:dyDescent="0.25">
      <c r="A388" s="47"/>
      <c r="B388" s="48" t="s">
        <v>697</v>
      </c>
      <c r="C388" s="24" t="s">
        <v>432</v>
      </c>
      <c r="D388" s="25"/>
    </row>
    <row r="389" spans="1:16" x14ac:dyDescent="0.25">
      <c r="A389" s="47"/>
      <c r="B389" s="48" t="s">
        <v>698</v>
      </c>
      <c r="C389" s="33" t="s">
        <v>699</v>
      </c>
      <c r="D389" s="25"/>
    </row>
    <row r="390" spans="1:16" x14ac:dyDescent="0.25">
      <c r="A390" s="47"/>
      <c r="B390" s="48" t="s">
        <v>700</v>
      </c>
      <c r="C390" s="33" t="s">
        <v>436</v>
      </c>
      <c r="D390" s="25"/>
    </row>
    <row r="391" spans="1:16" x14ac:dyDescent="0.25">
      <c r="A391" s="47"/>
      <c r="B391" s="48" t="s">
        <v>701</v>
      </c>
      <c r="C391" s="33" t="s">
        <v>438</v>
      </c>
      <c r="D391" s="25"/>
    </row>
    <row r="392" spans="1:16" x14ac:dyDescent="0.25">
      <c r="A392" s="47"/>
      <c r="B392" s="48" t="s">
        <v>702</v>
      </c>
      <c r="C392" s="33" t="s">
        <v>440</v>
      </c>
      <c r="D392" s="25"/>
    </row>
    <row r="393" spans="1:16" x14ac:dyDescent="0.25">
      <c r="A393" s="47"/>
      <c r="B393" s="48" t="s">
        <v>703</v>
      </c>
      <c r="C393" s="33" t="s">
        <v>704</v>
      </c>
      <c r="D393" s="25"/>
    </row>
    <row r="394" spans="1:16" x14ac:dyDescent="0.25">
      <c r="A394" s="47"/>
      <c r="B394" s="48" t="s">
        <v>705</v>
      </c>
      <c r="C394" s="24" t="s">
        <v>442</v>
      </c>
      <c r="D394" s="25"/>
    </row>
    <row r="395" spans="1:16" x14ac:dyDescent="0.25">
      <c r="A395" s="47"/>
      <c r="B395" s="48" t="s">
        <v>706</v>
      </c>
      <c r="C395" s="33" t="s">
        <v>707</v>
      </c>
      <c r="D395" s="25"/>
    </row>
    <row r="396" spans="1:16" x14ac:dyDescent="0.25">
      <c r="A396" s="47"/>
      <c r="B396" s="48" t="s">
        <v>708</v>
      </c>
      <c r="C396" s="33" t="s">
        <v>428</v>
      </c>
      <c r="D396" s="25"/>
    </row>
    <row r="397" spans="1:16" x14ac:dyDescent="0.25">
      <c r="A397" s="47"/>
      <c r="B397" s="48" t="s">
        <v>709</v>
      </c>
      <c r="C397" s="33" t="s">
        <v>406</v>
      </c>
      <c r="D397" s="25"/>
    </row>
    <row r="398" spans="1:16" x14ac:dyDescent="0.25">
      <c r="A398" s="47"/>
      <c r="B398" s="48" t="s">
        <v>710</v>
      </c>
      <c r="C398" s="33" t="s">
        <v>412</v>
      </c>
      <c r="D398" s="25"/>
    </row>
    <row r="399" spans="1:16" x14ac:dyDescent="0.25">
      <c r="A399" s="44" t="s">
        <v>684</v>
      </c>
      <c r="B399" s="45" t="s">
        <v>711</v>
      </c>
      <c r="C399" s="35" t="s">
        <v>712</v>
      </c>
      <c r="D399" s="46">
        <f>SUM(D400:D402)</f>
        <v>0</v>
      </c>
      <c r="E399" s="46">
        <f t="shared" ref="E399:P399" si="76">SUM(E400:E402)</f>
        <v>0</v>
      </c>
      <c r="F399" s="46">
        <f t="shared" si="76"/>
        <v>0</v>
      </c>
      <c r="G399" s="46">
        <f t="shared" si="76"/>
        <v>0</v>
      </c>
      <c r="H399" s="46">
        <f t="shared" si="76"/>
        <v>0</v>
      </c>
      <c r="I399" s="46">
        <f t="shared" si="76"/>
        <v>0</v>
      </c>
      <c r="J399" s="46">
        <f t="shared" si="76"/>
        <v>0</v>
      </c>
      <c r="K399" s="46">
        <f t="shared" si="76"/>
        <v>0</v>
      </c>
      <c r="L399" s="46">
        <f t="shared" si="76"/>
        <v>0</v>
      </c>
      <c r="M399" s="46">
        <f t="shared" si="76"/>
        <v>0</v>
      </c>
      <c r="N399" s="46">
        <f t="shared" si="76"/>
        <v>0</v>
      </c>
      <c r="O399" s="46">
        <f t="shared" si="76"/>
        <v>0</v>
      </c>
      <c r="P399" s="46">
        <f t="shared" si="76"/>
        <v>0</v>
      </c>
    </row>
    <row r="400" spans="1:16" x14ac:dyDescent="0.25">
      <c r="A400" s="47"/>
      <c r="B400" s="48" t="s">
        <v>713</v>
      </c>
      <c r="C400" s="24" t="s">
        <v>418</v>
      </c>
      <c r="D400" s="25"/>
    </row>
    <row r="401" spans="1:16" x14ac:dyDescent="0.25">
      <c r="A401" s="47"/>
      <c r="B401" s="48" t="s">
        <v>714</v>
      </c>
      <c r="C401" s="24" t="s">
        <v>421</v>
      </c>
      <c r="D401" s="25"/>
    </row>
    <row r="402" spans="1:16" x14ac:dyDescent="0.25">
      <c r="A402" s="47"/>
      <c r="B402" s="48" t="s">
        <v>715</v>
      </c>
      <c r="C402" s="24" t="s">
        <v>412</v>
      </c>
      <c r="D402" s="25"/>
    </row>
    <row r="403" spans="1:16" x14ac:dyDescent="0.25">
      <c r="A403" s="44" t="s">
        <v>684</v>
      </c>
      <c r="B403" s="45" t="s">
        <v>716</v>
      </c>
      <c r="C403" s="35" t="s">
        <v>717</v>
      </c>
      <c r="D403" s="46">
        <f>SUM(D404)</f>
        <v>0</v>
      </c>
      <c r="E403" s="46">
        <f t="shared" ref="E403:P403" si="77">SUM(E404)</f>
        <v>0</v>
      </c>
      <c r="F403" s="46">
        <f t="shared" si="77"/>
        <v>0</v>
      </c>
      <c r="G403" s="46">
        <f t="shared" si="77"/>
        <v>0</v>
      </c>
      <c r="H403" s="46">
        <f t="shared" si="77"/>
        <v>0</v>
      </c>
      <c r="I403" s="46">
        <f t="shared" si="77"/>
        <v>0</v>
      </c>
      <c r="J403" s="46">
        <f t="shared" si="77"/>
        <v>0</v>
      </c>
      <c r="K403" s="46">
        <f t="shared" si="77"/>
        <v>0</v>
      </c>
      <c r="L403" s="46">
        <f t="shared" si="77"/>
        <v>0</v>
      </c>
      <c r="M403" s="46">
        <f t="shared" si="77"/>
        <v>0</v>
      </c>
      <c r="N403" s="46">
        <f t="shared" si="77"/>
        <v>0</v>
      </c>
      <c r="O403" s="46">
        <f t="shared" si="77"/>
        <v>0</v>
      </c>
      <c r="P403" s="46">
        <f t="shared" si="77"/>
        <v>0</v>
      </c>
    </row>
    <row r="404" spans="1:16" x14ac:dyDescent="0.25">
      <c r="A404" s="47"/>
      <c r="B404" s="48" t="s">
        <v>718</v>
      </c>
      <c r="C404" s="24" t="s">
        <v>426</v>
      </c>
      <c r="D404" s="25"/>
    </row>
    <row r="405" spans="1:16" x14ac:dyDescent="0.25">
      <c r="A405" s="44" t="s">
        <v>684</v>
      </c>
      <c r="B405" s="45" t="s">
        <v>719</v>
      </c>
      <c r="C405" s="35" t="s">
        <v>720</v>
      </c>
      <c r="D405" s="46">
        <f>SUM(D406)</f>
        <v>0</v>
      </c>
      <c r="E405" s="46">
        <f t="shared" ref="E405:P405" si="78">SUM(E406)</f>
        <v>0</v>
      </c>
      <c r="F405" s="46">
        <f t="shared" si="78"/>
        <v>0</v>
      </c>
      <c r="G405" s="46">
        <f t="shared" si="78"/>
        <v>0</v>
      </c>
      <c r="H405" s="46">
        <f t="shared" si="78"/>
        <v>0</v>
      </c>
      <c r="I405" s="46">
        <f t="shared" si="78"/>
        <v>0</v>
      </c>
      <c r="J405" s="46">
        <f t="shared" si="78"/>
        <v>0</v>
      </c>
      <c r="K405" s="46">
        <f t="shared" si="78"/>
        <v>0</v>
      </c>
      <c r="L405" s="46">
        <f t="shared" si="78"/>
        <v>0</v>
      </c>
      <c r="M405" s="46">
        <f t="shared" si="78"/>
        <v>0</v>
      </c>
      <c r="N405" s="46">
        <f t="shared" si="78"/>
        <v>0</v>
      </c>
      <c r="O405" s="46">
        <f t="shared" si="78"/>
        <v>0</v>
      </c>
      <c r="P405" s="46">
        <f t="shared" si="78"/>
        <v>0</v>
      </c>
    </row>
    <row r="406" spans="1:16" x14ac:dyDescent="0.25">
      <c r="A406" s="47"/>
      <c r="B406" s="48" t="s">
        <v>721</v>
      </c>
      <c r="C406" s="33" t="s">
        <v>722</v>
      </c>
      <c r="D406" s="25"/>
    </row>
    <row r="407" spans="1:16" ht="60" x14ac:dyDescent="0.25">
      <c r="A407" s="11"/>
      <c r="B407" s="13" t="s">
        <v>723</v>
      </c>
      <c r="C407" s="13" t="s">
        <v>724</v>
      </c>
      <c r="D407" s="15">
        <f>+D408+D463</f>
        <v>531430951</v>
      </c>
      <c r="E407" s="15">
        <f t="shared" ref="E407:P407" si="79">+E408+E463</f>
        <v>20780734</v>
      </c>
      <c r="F407" s="15">
        <f t="shared" si="79"/>
        <v>32342524</v>
      </c>
      <c r="G407" s="15">
        <f t="shared" si="79"/>
        <v>61749153</v>
      </c>
      <c r="H407" s="15">
        <f t="shared" si="79"/>
        <v>51257422</v>
      </c>
      <c r="I407" s="15">
        <f t="shared" si="79"/>
        <v>46466523</v>
      </c>
      <c r="J407" s="15">
        <f t="shared" si="79"/>
        <v>45215154</v>
      </c>
      <c r="K407" s="15">
        <f t="shared" si="79"/>
        <v>44869312</v>
      </c>
      <c r="L407" s="15">
        <f t="shared" si="79"/>
        <v>43041570</v>
      </c>
      <c r="M407" s="15">
        <f t="shared" si="79"/>
        <v>41819288</v>
      </c>
      <c r="N407" s="15">
        <f t="shared" si="79"/>
        <v>39789548</v>
      </c>
      <c r="O407" s="15">
        <f t="shared" si="79"/>
        <v>42838423</v>
      </c>
      <c r="P407" s="15">
        <f t="shared" si="79"/>
        <v>61261300</v>
      </c>
    </row>
    <row r="408" spans="1:16" ht="30" x14ac:dyDescent="0.25">
      <c r="A408" s="11">
        <v>8</v>
      </c>
      <c r="B408" s="18" t="s">
        <v>725</v>
      </c>
      <c r="C408" s="18" t="s">
        <v>726</v>
      </c>
      <c r="D408" s="19">
        <f>SUM(D409+D434+D441+D459+D461)</f>
        <v>531430951</v>
      </c>
      <c r="E408" s="19">
        <f t="shared" ref="E408:P408" si="80">SUM(E409+E434+E441+E459+E461)</f>
        <v>20780734</v>
      </c>
      <c r="F408" s="19">
        <f t="shared" si="80"/>
        <v>32342524</v>
      </c>
      <c r="G408" s="19">
        <f t="shared" si="80"/>
        <v>61749153</v>
      </c>
      <c r="H408" s="19">
        <f t="shared" si="80"/>
        <v>51257422</v>
      </c>
      <c r="I408" s="19">
        <f t="shared" si="80"/>
        <v>46466523</v>
      </c>
      <c r="J408" s="19">
        <f t="shared" si="80"/>
        <v>45215154</v>
      </c>
      <c r="K408" s="19">
        <f t="shared" si="80"/>
        <v>44869312</v>
      </c>
      <c r="L408" s="19">
        <f t="shared" si="80"/>
        <v>43041570</v>
      </c>
      <c r="M408" s="19">
        <f t="shared" si="80"/>
        <v>41819288</v>
      </c>
      <c r="N408" s="19">
        <f t="shared" si="80"/>
        <v>39789548</v>
      </c>
      <c r="O408" s="19">
        <f t="shared" si="80"/>
        <v>42838423</v>
      </c>
      <c r="P408" s="19">
        <f t="shared" si="80"/>
        <v>61261300</v>
      </c>
    </row>
    <row r="409" spans="1:16" x14ac:dyDescent="0.25">
      <c r="A409" s="49">
        <v>81</v>
      </c>
      <c r="B409" s="20" t="s">
        <v>727</v>
      </c>
      <c r="C409" s="21" t="s">
        <v>728</v>
      </c>
      <c r="D409" s="22">
        <f>SUM(D410+D422+D426+D432)</f>
        <v>360819299</v>
      </c>
      <c r="E409" s="22">
        <f t="shared" ref="E409:P409" si="81">SUM(E410+E422+E426+E432)</f>
        <v>20780734</v>
      </c>
      <c r="F409" s="22">
        <f t="shared" si="81"/>
        <v>32342524</v>
      </c>
      <c r="G409" s="22">
        <f t="shared" si="81"/>
        <v>35885060</v>
      </c>
      <c r="H409" s="22">
        <f t="shared" si="81"/>
        <v>36396989</v>
      </c>
      <c r="I409" s="22">
        <f t="shared" si="81"/>
        <v>31606090</v>
      </c>
      <c r="J409" s="22">
        <f t="shared" si="81"/>
        <v>30354721</v>
      </c>
      <c r="K409" s="22">
        <f t="shared" si="81"/>
        <v>30008879</v>
      </c>
      <c r="L409" s="22">
        <f t="shared" si="81"/>
        <v>28181137</v>
      </c>
      <c r="M409" s="22">
        <f t="shared" si="81"/>
        <v>26958855</v>
      </c>
      <c r="N409" s="22">
        <f t="shared" si="81"/>
        <v>24929115</v>
      </c>
      <c r="O409" s="22">
        <f t="shared" si="81"/>
        <v>27977990</v>
      </c>
      <c r="P409" s="22">
        <f t="shared" si="81"/>
        <v>35397205</v>
      </c>
    </row>
    <row r="410" spans="1:16" x14ac:dyDescent="0.25">
      <c r="A410" s="11"/>
      <c r="B410" s="34" t="s">
        <v>729</v>
      </c>
      <c r="C410" s="50" t="s">
        <v>730</v>
      </c>
      <c r="D410" s="51">
        <f t="shared" ref="D410:O410" si="82">SUM(D411+D412+D415+D416+D417+D418+D419+D420+D421)</f>
        <v>341293721</v>
      </c>
      <c r="E410" s="51">
        <f t="shared" si="82"/>
        <v>19425208</v>
      </c>
      <c r="F410" s="51">
        <f t="shared" si="82"/>
        <v>31573208</v>
      </c>
      <c r="G410" s="51">
        <f t="shared" si="82"/>
        <v>35057360</v>
      </c>
      <c r="H410" s="51">
        <f t="shared" si="82"/>
        <v>35618462</v>
      </c>
      <c r="I410" s="51">
        <f t="shared" si="82"/>
        <v>30762959</v>
      </c>
      <c r="J410" s="51">
        <f t="shared" si="82"/>
        <v>29503986</v>
      </c>
      <c r="K410" s="51">
        <f t="shared" si="82"/>
        <v>29217669</v>
      </c>
      <c r="L410" s="51">
        <f t="shared" si="82"/>
        <v>27251006</v>
      </c>
      <c r="M410" s="51">
        <f t="shared" si="82"/>
        <v>26169866</v>
      </c>
      <c r="N410" s="51">
        <f t="shared" si="82"/>
        <v>24017312</v>
      </c>
      <c r="O410" s="51">
        <f t="shared" si="82"/>
        <v>27125058</v>
      </c>
      <c r="P410" s="51">
        <f t="shared" ref="P410" si="83">SUM(P411+P412+P415+P416+P417+P418+P419+P420+P421)</f>
        <v>25571627</v>
      </c>
    </row>
    <row r="411" spans="1:16" x14ac:dyDescent="0.25">
      <c r="A411" s="11"/>
      <c r="B411" s="23" t="s">
        <v>731</v>
      </c>
      <c r="C411" s="24" t="s">
        <v>732</v>
      </c>
      <c r="D411" s="25">
        <v>196680061</v>
      </c>
      <c r="E411" s="79">
        <v>16658513</v>
      </c>
      <c r="F411" s="79">
        <v>16101042</v>
      </c>
      <c r="G411" s="79">
        <v>19521755</v>
      </c>
      <c r="H411" s="79">
        <v>23939928</v>
      </c>
      <c r="I411" s="79">
        <v>16726115</v>
      </c>
      <c r="J411" s="79">
        <v>17670137</v>
      </c>
      <c r="K411" s="79">
        <v>16026175</v>
      </c>
      <c r="L411" s="79">
        <v>14635894</v>
      </c>
      <c r="M411" s="79">
        <v>13758265</v>
      </c>
      <c r="N411" s="79">
        <v>11594557</v>
      </c>
      <c r="O411" s="79">
        <v>14686465</v>
      </c>
      <c r="P411" s="79">
        <v>15361215</v>
      </c>
    </row>
    <row r="412" spans="1:16" x14ac:dyDescent="0.25">
      <c r="A412" s="11"/>
      <c r="B412" s="52" t="s">
        <v>733</v>
      </c>
      <c r="C412" s="53" t="s">
        <v>734</v>
      </c>
      <c r="D412" s="54">
        <f>SUM(D413:D414)</f>
        <v>93915705</v>
      </c>
      <c r="E412" s="54">
        <f t="shared" ref="E412:P412" si="84">SUM(E413:E414)</f>
        <v>0</v>
      </c>
      <c r="F412" s="54">
        <f t="shared" si="84"/>
        <v>8871030</v>
      </c>
      <c r="G412" s="54">
        <f t="shared" si="84"/>
        <v>9820098</v>
      </c>
      <c r="H412" s="54">
        <f t="shared" si="84"/>
        <v>8451555</v>
      </c>
      <c r="I412" s="54">
        <f t="shared" si="84"/>
        <v>10399922</v>
      </c>
      <c r="J412" s="54">
        <f t="shared" si="84"/>
        <v>8906639</v>
      </c>
      <c r="K412" s="54">
        <f t="shared" si="84"/>
        <v>7166846</v>
      </c>
      <c r="L412" s="54">
        <f t="shared" si="84"/>
        <v>8226827</v>
      </c>
      <c r="M412" s="54">
        <f t="shared" si="84"/>
        <v>8281293</v>
      </c>
      <c r="N412" s="54">
        <f t="shared" si="84"/>
        <v>8110767</v>
      </c>
      <c r="O412" s="54">
        <f t="shared" si="84"/>
        <v>7396194</v>
      </c>
      <c r="P412" s="54">
        <f t="shared" si="84"/>
        <v>8284534</v>
      </c>
    </row>
    <row r="413" spans="1:16" x14ac:dyDescent="0.25">
      <c r="A413" s="11"/>
      <c r="B413" s="55" t="s">
        <v>735</v>
      </c>
      <c r="C413" s="56" t="s">
        <v>734</v>
      </c>
      <c r="D413" s="57">
        <v>93915705</v>
      </c>
      <c r="F413" s="79">
        <v>8871030</v>
      </c>
      <c r="G413" s="79">
        <v>9820098</v>
      </c>
      <c r="H413" s="79">
        <v>8451555</v>
      </c>
      <c r="I413" s="79">
        <v>10399922</v>
      </c>
      <c r="J413" s="79">
        <v>8906639</v>
      </c>
      <c r="K413" s="79">
        <v>7166846</v>
      </c>
      <c r="L413" s="79">
        <v>8226827</v>
      </c>
      <c r="M413" s="79">
        <v>8281293</v>
      </c>
      <c r="N413" s="79">
        <v>8110767</v>
      </c>
      <c r="O413" s="79">
        <v>7396194</v>
      </c>
      <c r="P413" s="79">
        <v>8284534</v>
      </c>
    </row>
    <row r="414" spans="1:16" x14ac:dyDescent="0.25">
      <c r="A414" s="11"/>
      <c r="B414" s="55" t="s">
        <v>736</v>
      </c>
      <c r="C414" s="56" t="s">
        <v>737</v>
      </c>
      <c r="D414" s="57"/>
    </row>
    <row r="415" spans="1:16" x14ac:dyDescent="0.25">
      <c r="A415" s="11"/>
      <c r="B415" s="23" t="s">
        <v>738</v>
      </c>
      <c r="C415" s="24" t="s">
        <v>739</v>
      </c>
      <c r="D415" s="25">
        <v>9020685</v>
      </c>
      <c r="E415" s="79"/>
      <c r="F415" s="79">
        <v>270875</v>
      </c>
      <c r="G415" s="79">
        <v>563546</v>
      </c>
      <c r="H415" s="79">
        <v>323828</v>
      </c>
      <c r="I415" s="79">
        <v>304622</v>
      </c>
      <c r="J415" s="79">
        <v>339603</v>
      </c>
      <c r="K415" s="79">
        <v>2834833</v>
      </c>
      <c r="L415" s="79">
        <v>769219</v>
      </c>
      <c r="M415" s="79">
        <v>796213</v>
      </c>
      <c r="N415" s="79">
        <v>782616</v>
      </c>
      <c r="O415" s="79">
        <v>1267634</v>
      </c>
      <c r="P415" s="79">
        <v>767696</v>
      </c>
    </row>
    <row r="416" spans="1:16" x14ac:dyDescent="0.25">
      <c r="A416" s="11"/>
      <c r="B416" s="23" t="s">
        <v>740</v>
      </c>
      <c r="C416" s="24" t="s">
        <v>741</v>
      </c>
      <c r="D416" s="25">
        <v>1002231</v>
      </c>
      <c r="E416" s="79">
        <v>102742</v>
      </c>
      <c r="F416" s="79">
        <v>78410</v>
      </c>
      <c r="G416" s="79">
        <v>77663</v>
      </c>
      <c r="H416" s="79">
        <v>67872</v>
      </c>
      <c r="I416" s="79">
        <v>68419</v>
      </c>
      <c r="J416" s="79">
        <v>76604</v>
      </c>
      <c r="K416" s="79">
        <v>81756</v>
      </c>
      <c r="L416" s="79">
        <v>117736</v>
      </c>
      <c r="M416" s="79">
        <v>70775</v>
      </c>
      <c r="N416" s="79">
        <v>75787</v>
      </c>
      <c r="O416" s="79">
        <v>89617</v>
      </c>
      <c r="P416" s="79">
        <v>94850</v>
      </c>
    </row>
    <row r="417" spans="1:16" x14ac:dyDescent="0.25">
      <c r="A417" s="11"/>
      <c r="B417" s="23" t="s">
        <v>742</v>
      </c>
      <c r="C417" s="24" t="s">
        <v>743</v>
      </c>
      <c r="D417" s="25">
        <v>4271919</v>
      </c>
      <c r="E417" s="79">
        <v>189060</v>
      </c>
      <c r="F417" s="79">
        <v>585443</v>
      </c>
      <c r="G417" s="79">
        <v>189059</v>
      </c>
      <c r="H417" s="79">
        <v>204772</v>
      </c>
      <c r="I417" s="79">
        <v>898204</v>
      </c>
      <c r="J417" s="79">
        <v>150702</v>
      </c>
      <c r="K417" s="79">
        <v>191732</v>
      </c>
      <c r="L417" s="79">
        <v>661753</v>
      </c>
      <c r="M417" s="79">
        <v>191650</v>
      </c>
      <c r="N417" s="79">
        <v>191650</v>
      </c>
      <c r="O417" s="79">
        <v>619932</v>
      </c>
      <c r="P417" s="79">
        <v>197962</v>
      </c>
    </row>
    <row r="418" spans="1:16" x14ac:dyDescent="0.25">
      <c r="A418" s="11"/>
      <c r="B418" s="23" t="s">
        <v>744</v>
      </c>
      <c r="C418" s="24" t="s">
        <v>745</v>
      </c>
      <c r="D418" s="25">
        <v>5690792</v>
      </c>
      <c r="E418" s="79">
        <v>450517</v>
      </c>
      <c r="F418" s="79">
        <v>509411</v>
      </c>
      <c r="G418" s="79">
        <v>435057</v>
      </c>
      <c r="H418" s="79">
        <v>454522</v>
      </c>
      <c r="I418" s="79">
        <v>0</v>
      </c>
      <c r="J418" s="79">
        <v>235769</v>
      </c>
      <c r="K418" s="79">
        <v>608641</v>
      </c>
      <c r="L418" s="79">
        <v>618978</v>
      </c>
      <c r="M418" s="79">
        <v>617876</v>
      </c>
      <c r="N418" s="79">
        <v>598451</v>
      </c>
      <c r="O418" s="79">
        <v>592844</v>
      </c>
      <c r="P418" s="79">
        <v>568726</v>
      </c>
    </row>
    <row r="419" spans="1:16" x14ac:dyDescent="0.25">
      <c r="A419" s="11"/>
      <c r="B419" s="23" t="s">
        <v>746</v>
      </c>
      <c r="C419" s="24" t="s">
        <v>747</v>
      </c>
      <c r="D419" s="25">
        <v>2681146</v>
      </c>
      <c r="E419" s="79">
        <v>213369</v>
      </c>
      <c r="F419" s="79">
        <v>247482</v>
      </c>
      <c r="G419" s="79">
        <v>212879</v>
      </c>
      <c r="H419" s="79">
        <v>214140</v>
      </c>
      <c r="I419" s="79">
        <v>0</v>
      </c>
      <c r="J419" s="79">
        <v>59106</v>
      </c>
      <c r="K419" s="79">
        <v>263315</v>
      </c>
      <c r="L419" s="79">
        <v>295264</v>
      </c>
      <c r="M419" s="79">
        <v>294619</v>
      </c>
      <c r="N419" s="79">
        <v>300439</v>
      </c>
      <c r="O419" s="79">
        <v>307174</v>
      </c>
      <c r="P419" s="79">
        <v>273359</v>
      </c>
    </row>
    <row r="420" spans="1:16" x14ac:dyDescent="0.25">
      <c r="A420" s="11"/>
      <c r="B420" s="23" t="s">
        <v>748</v>
      </c>
      <c r="C420" s="24" t="s">
        <v>749</v>
      </c>
      <c r="D420" s="25">
        <v>274940</v>
      </c>
      <c r="E420" s="79">
        <v>22570</v>
      </c>
      <c r="F420" s="79">
        <v>22569</v>
      </c>
      <c r="G420" s="79">
        <v>22569</v>
      </c>
      <c r="H420" s="79">
        <v>23798</v>
      </c>
      <c r="I420" s="79">
        <v>22876</v>
      </c>
      <c r="J420" s="79">
        <v>22876</v>
      </c>
      <c r="K420" s="79">
        <v>22885</v>
      </c>
      <c r="L420" s="79">
        <v>22878</v>
      </c>
      <c r="M420" s="79">
        <v>22878</v>
      </c>
      <c r="N420" s="79">
        <v>22878</v>
      </c>
      <c r="O420" s="79">
        <v>22878</v>
      </c>
      <c r="P420" s="79">
        <v>23285</v>
      </c>
    </row>
    <row r="421" spans="1:16" x14ac:dyDescent="0.25">
      <c r="A421" s="11"/>
      <c r="B421" s="23" t="s">
        <v>750</v>
      </c>
      <c r="C421" s="24" t="s">
        <v>751</v>
      </c>
      <c r="D421" s="25">
        <v>27756242</v>
      </c>
      <c r="E421" s="79">
        <v>1788437</v>
      </c>
      <c r="F421" s="79">
        <v>4886946</v>
      </c>
      <c r="G421" s="79">
        <v>4214734</v>
      </c>
      <c r="H421" s="79">
        <v>1938047</v>
      </c>
      <c r="I421" s="79">
        <v>2342801</v>
      </c>
      <c r="J421" s="79">
        <v>2042550</v>
      </c>
      <c r="K421" s="79">
        <v>2021486</v>
      </c>
      <c r="L421" s="79">
        <v>1902457</v>
      </c>
      <c r="M421" s="79">
        <v>2136297</v>
      </c>
      <c r="N421" s="79">
        <v>2340167</v>
      </c>
      <c r="O421" s="79">
        <v>2142320</v>
      </c>
    </row>
    <row r="422" spans="1:16" ht="30" x14ac:dyDescent="0.25">
      <c r="A422" s="11"/>
      <c r="B422" s="34" t="s">
        <v>752</v>
      </c>
      <c r="C422" s="50" t="s">
        <v>753</v>
      </c>
      <c r="D422" s="51">
        <f>SUM(D423:D425)</f>
        <v>0</v>
      </c>
      <c r="E422" s="51">
        <f t="shared" ref="E422:P422" si="85">SUM(E423:E425)</f>
        <v>0</v>
      </c>
      <c r="F422" s="51">
        <f t="shared" si="85"/>
        <v>0</v>
      </c>
      <c r="G422" s="51">
        <f t="shared" si="85"/>
        <v>0</v>
      </c>
      <c r="H422" s="51">
        <f t="shared" si="85"/>
        <v>0</v>
      </c>
      <c r="I422" s="51">
        <f t="shared" si="85"/>
        <v>0</v>
      </c>
      <c r="J422" s="51">
        <f t="shared" si="85"/>
        <v>0</v>
      </c>
      <c r="K422" s="51">
        <f t="shared" si="85"/>
        <v>0</v>
      </c>
      <c r="L422" s="51">
        <f t="shared" si="85"/>
        <v>0</v>
      </c>
      <c r="M422" s="51">
        <f t="shared" si="85"/>
        <v>0</v>
      </c>
      <c r="N422" s="51">
        <f t="shared" si="85"/>
        <v>0</v>
      </c>
      <c r="O422" s="51">
        <f t="shared" si="85"/>
        <v>0</v>
      </c>
      <c r="P422" s="51">
        <f t="shared" si="85"/>
        <v>0</v>
      </c>
    </row>
    <row r="423" spans="1:16" x14ac:dyDescent="0.25">
      <c r="A423" s="11"/>
      <c r="B423" s="23" t="s">
        <v>754</v>
      </c>
      <c r="C423" s="24" t="s">
        <v>732</v>
      </c>
      <c r="D423" s="25">
        <v>0</v>
      </c>
    </row>
    <row r="424" spans="1:16" x14ac:dyDescent="0.25">
      <c r="A424" s="11"/>
      <c r="B424" s="23" t="s">
        <v>755</v>
      </c>
      <c r="C424" s="24" t="s">
        <v>734</v>
      </c>
      <c r="D424" s="25"/>
    </row>
    <row r="425" spans="1:16" x14ac:dyDescent="0.25">
      <c r="A425" s="11"/>
      <c r="B425" s="23" t="s">
        <v>756</v>
      </c>
      <c r="C425" s="24" t="s">
        <v>757</v>
      </c>
      <c r="D425" s="25"/>
    </row>
    <row r="426" spans="1:16" x14ac:dyDescent="0.25">
      <c r="A426" s="11"/>
      <c r="B426" s="34" t="s">
        <v>758</v>
      </c>
      <c r="C426" s="50" t="s">
        <v>759</v>
      </c>
      <c r="D426" s="51">
        <f>SUM(D427:D431)</f>
        <v>9825578</v>
      </c>
      <c r="E426" s="51">
        <f t="shared" ref="E426:P426" si="86">SUM(E427:E431)</f>
        <v>0</v>
      </c>
      <c r="F426" s="51">
        <f t="shared" si="86"/>
        <v>0</v>
      </c>
      <c r="G426" s="51">
        <f t="shared" si="86"/>
        <v>0</v>
      </c>
      <c r="H426" s="51">
        <f t="shared" si="86"/>
        <v>0</v>
      </c>
      <c r="I426" s="51">
        <f t="shared" si="86"/>
        <v>0</v>
      </c>
      <c r="J426" s="51">
        <f t="shared" si="86"/>
        <v>0</v>
      </c>
      <c r="K426" s="51">
        <f t="shared" si="86"/>
        <v>0</v>
      </c>
      <c r="L426" s="51">
        <f t="shared" si="86"/>
        <v>0</v>
      </c>
      <c r="M426" s="51">
        <f t="shared" si="86"/>
        <v>0</v>
      </c>
      <c r="N426" s="51">
        <f t="shared" si="86"/>
        <v>0</v>
      </c>
      <c r="O426" s="51">
        <f t="shared" si="86"/>
        <v>0</v>
      </c>
      <c r="P426" s="51">
        <f t="shared" si="86"/>
        <v>9825578</v>
      </c>
    </row>
    <row r="427" spans="1:16" x14ac:dyDescent="0.25">
      <c r="A427" s="11"/>
      <c r="B427" s="23" t="s">
        <v>760</v>
      </c>
      <c r="C427" s="24" t="s">
        <v>732</v>
      </c>
      <c r="D427" s="25">
        <v>9147913</v>
      </c>
      <c r="P427" s="79">
        <v>9147913</v>
      </c>
    </row>
    <row r="428" spans="1:16" x14ac:dyDescent="0.25">
      <c r="A428" s="11"/>
      <c r="B428" s="23" t="s">
        <v>761</v>
      </c>
      <c r="C428" s="24" t="s">
        <v>757</v>
      </c>
      <c r="D428" s="25">
        <v>198695</v>
      </c>
      <c r="P428" s="79">
        <v>198695</v>
      </c>
    </row>
    <row r="429" spans="1:16" x14ac:dyDescent="0.25">
      <c r="A429" s="11"/>
      <c r="B429" s="23" t="s">
        <v>762</v>
      </c>
      <c r="C429" s="24" t="s">
        <v>739</v>
      </c>
      <c r="D429" s="25">
        <v>419567</v>
      </c>
      <c r="P429" s="79">
        <v>419567</v>
      </c>
    </row>
    <row r="430" spans="1:16" x14ac:dyDescent="0.25">
      <c r="A430" s="11"/>
      <c r="B430" s="23" t="s">
        <v>763</v>
      </c>
      <c r="C430" s="24" t="s">
        <v>741</v>
      </c>
      <c r="D430" s="25">
        <v>46619</v>
      </c>
      <c r="P430" s="79">
        <v>46619</v>
      </c>
    </row>
    <row r="431" spans="1:16" x14ac:dyDescent="0.25">
      <c r="A431" s="11"/>
      <c r="B431" s="23" t="s">
        <v>764</v>
      </c>
      <c r="C431" s="24" t="s">
        <v>749</v>
      </c>
      <c r="D431" s="25">
        <v>12784</v>
      </c>
      <c r="P431" s="79">
        <v>12784</v>
      </c>
    </row>
    <row r="432" spans="1:16" x14ac:dyDescent="0.25">
      <c r="A432" s="11"/>
      <c r="B432" s="34" t="s">
        <v>765</v>
      </c>
      <c r="C432" s="50" t="s">
        <v>766</v>
      </c>
      <c r="D432" s="51">
        <f>SUM(D433)</f>
        <v>9700000</v>
      </c>
      <c r="E432" s="51">
        <f t="shared" ref="E432:P432" si="87">SUM(E433)</f>
        <v>1355526</v>
      </c>
      <c r="F432" s="51">
        <f t="shared" si="87"/>
        <v>769316</v>
      </c>
      <c r="G432" s="51">
        <f t="shared" si="87"/>
        <v>827700</v>
      </c>
      <c r="H432" s="51">
        <f t="shared" si="87"/>
        <v>778527</v>
      </c>
      <c r="I432" s="51">
        <f t="shared" si="87"/>
        <v>843131</v>
      </c>
      <c r="J432" s="51">
        <f t="shared" si="87"/>
        <v>850735</v>
      </c>
      <c r="K432" s="51">
        <f t="shared" si="87"/>
        <v>791210</v>
      </c>
      <c r="L432" s="51">
        <f t="shared" si="87"/>
        <v>930131</v>
      </c>
      <c r="M432" s="51">
        <f t="shared" si="87"/>
        <v>788989</v>
      </c>
      <c r="N432" s="51">
        <f t="shared" si="87"/>
        <v>911803</v>
      </c>
      <c r="O432" s="51">
        <f t="shared" si="87"/>
        <v>852932</v>
      </c>
      <c r="P432" s="51">
        <f t="shared" si="87"/>
        <v>0</v>
      </c>
    </row>
    <row r="433" spans="1:18" x14ac:dyDescent="0.25">
      <c r="A433" s="11"/>
      <c r="B433" s="23" t="s">
        <v>767</v>
      </c>
      <c r="C433" s="24" t="s">
        <v>766</v>
      </c>
      <c r="D433" s="25">
        <v>9700000</v>
      </c>
      <c r="E433" s="79">
        <v>1355526</v>
      </c>
      <c r="F433" s="79">
        <v>769316</v>
      </c>
      <c r="G433" s="79">
        <v>827700</v>
      </c>
      <c r="H433" s="79">
        <v>778527</v>
      </c>
      <c r="I433" s="79">
        <v>843131</v>
      </c>
      <c r="J433" s="79">
        <v>850735</v>
      </c>
      <c r="K433" s="79">
        <v>791210</v>
      </c>
      <c r="L433" s="79">
        <v>930131</v>
      </c>
      <c r="M433" s="79">
        <v>788989</v>
      </c>
      <c r="N433" s="79">
        <v>911803</v>
      </c>
      <c r="O433" s="79">
        <v>852932</v>
      </c>
      <c r="P433" s="79"/>
    </row>
    <row r="434" spans="1:18" x14ac:dyDescent="0.25">
      <c r="A434" s="58">
        <v>82</v>
      </c>
      <c r="B434" s="20" t="s">
        <v>768</v>
      </c>
      <c r="C434" s="21" t="s">
        <v>769</v>
      </c>
      <c r="D434" s="22">
        <f>SUM(D435+D438)</f>
        <v>170611652</v>
      </c>
      <c r="E434" s="22">
        <f t="shared" ref="E434:P434" si="88">SUM(E435+E438)</f>
        <v>0</v>
      </c>
      <c r="F434" s="22">
        <f t="shared" si="88"/>
        <v>0</v>
      </c>
      <c r="G434" s="22">
        <f t="shared" si="88"/>
        <v>25864093</v>
      </c>
      <c r="H434" s="22">
        <f t="shared" si="88"/>
        <v>14860433</v>
      </c>
      <c r="I434" s="22">
        <f t="shared" si="88"/>
        <v>14860433</v>
      </c>
      <c r="J434" s="22">
        <f t="shared" si="88"/>
        <v>14860433</v>
      </c>
      <c r="K434" s="22">
        <f t="shared" si="88"/>
        <v>14860433</v>
      </c>
      <c r="L434" s="22">
        <f t="shared" si="88"/>
        <v>14860433</v>
      </c>
      <c r="M434" s="22">
        <f t="shared" si="88"/>
        <v>14860433</v>
      </c>
      <c r="N434" s="22">
        <f t="shared" si="88"/>
        <v>14860433</v>
      </c>
      <c r="O434" s="22">
        <f t="shared" si="88"/>
        <v>14860433</v>
      </c>
      <c r="P434" s="22">
        <f t="shared" si="88"/>
        <v>25864095</v>
      </c>
    </row>
    <row r="435" spans="1:18" x14ac:dyDescent="0.25">
      <c r="A435" s="11"/>
      <c r="B435" s="59" t="s">
        <v>770</v>
      </c>
      <c r="C435" s="50" t="s">
        <v>771</v>
      </c>
      <c r="D435" s="51">
        <f>SUM(D436:D437)</f>
        <v>38567701</v>
      </c>
      <c r="E435" s="51">
        <f t="shared" ref="E435:P435" si="89">SUM(E436:E437)</f>
        <v>0</v>
      </c>
      <c r="F435" s="51">
        <f t="shared" si="89"/>
        <v>0</v>
      </c>
      <c r="G435" s="51">
        <f t="shared" si="89"/>
        <v>3856771</v>
      </c>
      <c r="H435" s="51">
        <f t="shared" si="89"/>
        <v>3856770</v>
      </c>
      <c r="I435" s="51">
        <f t="shared" si="89"/>
        <v>3856770</v>
      </c>
      <c r="J435" s="51">
        <f t="shared" si="89"/>
        <v>3856770</v>
      </c>
      <c r="K435" s="51">
        <f t="shared" si="89"/>
        <v>3856770</v>
      </c>
      <c r="L435" s="51">
        <f t="shared" si="89"/>
        <v>3856770</v>
      </c>
      <c r="M435" s="51">
        <f t="shared" si="89"/>
        <v>3856770</v>
      </c>
      <c r="N435" s="51">
        <f t="shared" si="89"/>
        <v>3856770</v>
      </c>
      <c r="O435" s="51">
        <f t="shared" si="89"/>
        <v>3856770</v>
      </c>
      <c r="P435" s="51">
        <f t="shared" si="89"/>
        <v>3856770</v>
      </c>
    </row>
    <row r="436" spans="1:18" x14ac:dyDescent="0.25">
      <c r="A436" s="11"/>
      <c r="B436" s="27" t="s">
        <v>772</v>
      </c>
      <c r="C436" s="24" t="s">
        <v>771</v>
      </c>
      <c r="D436" s="25">
        <v>38567701</v>
      </c>
      <c r="F436" s="79"/>
      <c r="G436" s="79">
        <v>3856771</v>
      </c>
      <c r="H436" s="79">
        <v>3856770</v>
      </c>
      <c r="I436" s="79">
        <v>3856770</v>
      </c>
      <c r="J436" s="79">
        <v>3856770</v>
      </c>
      <c r="K436" s="79">
        <v>3856770</v>
      </c>
      <c r="L436" s="79">
        <v>3856770</v>
      </c>
      <c r="M436" s="79">
        <v>3856770</v>
      </c>
      <c r="N436" s="79">
        <v>3856770</v>
      </c>
      <c r="O436" s="79">
        <v>3856770</v>
      </c>
      <c r="P436" s="79">
        <v>3856770</v>
      </c>
    </row>
    <row r="437" spans="1:18" x14ac:dyDescent="0.25">
      <c r="A437" s="11"/>
      <c r="B437" s="27" t="s">
        <v>773</v>
      </c>
      <c r="C437" s="24" t="s">
        <v>774</v>
      </c>
      <c r="D437" s="25"/>
    </row>
    <row r="438" spans="1:18" ht="30" x14ac:dyDescent="0.25">
      <c r="A438" s="11"/>
      <c r="B438" s="59" t="s">
        <v>775</v>
      </c>
      <c r="C438" s="50" t="s">
        <v>776</v>
      </c>
      <c r="D438" s="51">
        <f>SUM(D439:D440)</f>
        <v>132043951</v>
      </c>
      <c r="E438" s="51">
        <f t="shared" ref="E438:P438" si="90">SUM(E439:E440)</f>
        <v>0</v>
      </c>
      <c r="F438" s="51">
        <f t="shared" si="90"/>
        <v>0</v>
      </c>
      <c r="G438" s="51">
        <f t="shared" si="90"/>
        <v>22007322</v>
      </c>
      <c r="H438" s="51">
        <f t="shared" si="90"/>
        <v>11003663</v>
      </c>
      <c r="I438" s="51">
        <f t="shared" si="90"/>
        <v>11003663</v>
      </c>
      <c r="J438" s="51">
        <f t="shared" si="90"/>
        <v>11003663</v>
      </c>
      <c r="K438" s="51">
        <f t="shared" si="90"/>
        <v>11003663</v>
      </c>
      <c r="L438" s="51">
        <f t="shared" si="90"/>
        <v>11003663</v>
      </c>
      <c r="M438" s="51">
        <f t="shared" si="90"/>
        <v>11003663</v>
      </c>
      <c r="N438" s="51">
        <f t="shared" si="90"/>
        <v>11003663</v>
      </c>
      <c r="O438" s="51">
        <f t="shared" si="90"/>
        <v>11003663</v>
      </c>
      <c r="P438" s="51">
        <f t="shared" si="90"/>
        <v>22007325</v>
      </c>
    </row>
    <row r="439" spans="1:18" ht="30" x14ac:dyDescent="0.25">
      <c r="A439" s="11"/>
      <c r="B439" s="27" t="s">
        <v>777</v>
      </c>
      <c r="C439" s="24" t="s">
        <v>776</v>
      </c>
      <c r="D439" s="25">
        <v>132043951</v>
      </c>
      <c r="E439" s="79"/>
      <c r="F439" s="79"/>
      <c r="G439" s="79">
        <v>22007322</v>
      </c>
      <c r="H439" s="79">
        <v>11003663</v>
      </c>
      <c r="I439" s="79">
        <v>11003663</v>
      </c>
      <c r="J439" s="79">
        <v>11003663</v>
      </c>
      <c r="K439" s="79">
        <v>11003663</v>
      </c>
      <c r="L439" s="79">
        <v>11003663</v>
      </c>
      <c r="M439" s="79">
        <v>11003663</v>
      </c>
      <c r="N439" s="79">
        <v>11003663</v>
      </c>
      <c r="O439" s="79">
        <v>11003663</v>
      </c>
      <c r="P439" s="79">
        <v>22007325</v>
      </c>
      <c r="R439" s="79"/>
    </row>
    <row r="440" spans="1:18" x14ac:dyDescent="0.25">
      <c r="A440" s="11"/>
      <c r="B440" s="27" t="s">
        <v>778</v>
      </c>
      <c r="C440" s="79" t="s">
        <v>779</v>
      </c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</row>
    <row r="441" spans="1:18" x14ac:dyDescent="0.25">
      <c r="A441" s="11">
        <v>83</v>
      </c>
      <c r="B441" s="20" t="s">
        <v>780</v>
      </c>
      <c r="C441" s="21" t="s">
        <v>781</v>
      </c>
      <c r="D441" s="22">
        <f>+D442+D445</f>
        <v>0</v>
      </c>
      <c r="E441" s="22">
        <f t="shared" ref="E441:P441" si="91">+E442+E445</f>
        <v>0</v>
      </c>
      <c r="F441" s="22">
        <f t="shared" si="91"/>
        <v>0</v>
      </c>
      <c r="G441" s="22">
        <f t="shared" si="91"/>
        <v>0</v>
      </c>
      <c r="H441" s="22">
        <f t="shared" si="91"/>
        <v>0</v>
      </c>
      <c r="I441" s="22">
        <f t="shared" si="91"/>
        <v>0</v>
      </c>
      <c r="J441" s="22">
        <f t="shared" si="91"/>
        <v>0</v>
      </c>
      <c r="K441" s="22">
        <f t="shared" si="91"/>
        <v>0</v>
      </c>
      <c r="L441" s="22">
        <f t="shared" si="91"/>
        <v>0</v>
      </c>
      <c r="M441" s="22">
        <f t="shared" si="91"/>
        <v>0</v>
      </c>
      <c r="N441" s="22">
        <f t="shared" si="91"/>
        <v>0</v>
      </c>
      <c r="O441" s="22">
        <f t="shared" si="91"/>
        <v>0</v>
      </c>
      <c r="P441" s="22">
        <f t="shared" si="91"/>
        <v>0</v>
      </c>
    </row>
    <row r="442" spans="1:18" x14ac:dyDescent="0.25">
      <c r="A442" s="49">
        <v>83</v>
      </c>
      <c r="B442" s="60" t="s">
        <v>782</v>
      </c>
      <c r="C442" s="61" t="s">
        <v>783</v>
      </c>
      <c r="D442" s="36">
        <f>SUM(D443:D444)</f>
        <v>0</v>
      </c>
      <c r="E442" s="36">
        <f t="shared" ref="E442:P442" si="92">SUM(E443:E444)</f>
        <v>0</v>
      </c>
      <c r="F442" s="36">
        <f t="shared" si="92"/>
        <v>0</v>
      </c>
      <c r="G442" s="36">
        <f t="shared" si="92"/>
        <v>0</v>
      </c>
      <c r="H442" s="36">
        <f t="shared" si="92"/>
        <v>0</v>
      </c>
      <c r="I442" s="36">
        <f t="shared" si="92"/>
        <v>0</v>
      </c>
      <c r="J442" s="36">
        <f t="shared" si="92"/>
        <v>0</v>
      </c>
      <c r="K442" s="36">
        <f t="shared" si="92"/>
        <v>0</v>
      </c>
      <c r="L442" s="36">
        <f t="shared" si="92"/>
        <v>0</v>
      </c>
      <c r="M442" s="36">
        <f t="shared" si="92"/>
        <v>0</v>
      </c>
      <c r="N442" s="36">
        <f t="shared" si="92"/>
        <v>0</v>
      </c>
      <c r="O442" s="36">
        <f t="shared" si="92"/>
        <v>0</v>
      </c>
      <c r="P442" s="36">
        <f t="shared" si="92"/>
        <v>0</v>
      </c>
    </row>
    <row r="443" spans="1:18" x14ac:dyDescent="0.25">
      <c r="A443" s="62"/>
      <c r="B443" s="23" t="s">
        <v>784</v>
      </c>
      <c r="C443" s="24" t="s">
        <v>785</v>
      </c>
      <c r="D443" s="25"/>
    </row>
    <row r="444" spans="1:18" x14ac:dyDescent="0.25">
      <c r="A444" s="62"/>
      <c r="B444" s="23" t="s">
        <v>786</v>
      </c>
      <c r="C444" s="37" t="s">
        <v>787</v>
      </c>
      <c r="D444" s="25"/>
    </row>
    <row r="445" spans="1:18" x14ac:dyDescent="0.25">
      <c r="A445" s="58">
        <v>83</v>
      </c>
      <c r="B445" s="60" t="s">
        <v>788</v>
      </c>
      <c r="C445" s="61" t="s">
        <v>789</v>
      </c>
      <c r="D445" s="36">
        <f>SUM(D446:D458)</f>
        <v>0</v>
      </c>
      <c r="E445" s="36">
        <f t="shared" ref="E445:P445" si="93">SUM(E446:E458)</f>
        <v>0</v>
      </c>
      <c r="F445" s="36">
        <f t="shared" si="93"/>
        <v>0</v>
      </c>
      <c r="G445" s="36">
        <f t="shared" si="93"/>
        <v>0</v>
      </c>
      <c r="H445" s="36">
        <f t="shared" si="93"/>
        <v>0</v>
      </c>
      <c r="I445" s="36">
        <f t="shared" si="93"/>
        <v>0</v>
      </c>
      <c r="J445" s="36">
        <f t="shared" si="93"/>
        <v>0</v>
      </c>
      <c r="K445" s="36">
        <f t="shared" si="93"/>
        <v>0</v>
      </c>
      <c r="L445" s="36">
        <f t="shared" si="93"/>
        <v>0</v>
      </c>
      <c r="M445" s="36">
        <f t="shared" si="93"/>
        <v>0</v>
      </c>
      <c r="N445" s="36">
        <f t="shared" si="93"/>
        <v>0</v>
      </c>
      <c r="O445" s="36">
        <f t="shared" si="93"/>
        <v>0</v>
      </c>
      <c r="P445" s="36">
        <f t="shared" si="93"/>
        <v>0</v>
      </c>
    </row>
    <row r="446" spans="1:18" ht="30" x14ac:dyDescent="0.25">
      <c r="A446" s="63" t="s">
        <v>790</v>
      </c>
      <c r="B446" s="23" t="s">
        <v>791</v>
      </c>
      <c r="C446" s="24" t="s">
        <v>792</v>
      </c>
      <c r="D446" s="25"/>
    </row>
    <row r="447" spans="1:18" x14ac:dyDescent="0.25">
      <c r="A447" s="63" t="s">
        <v>793</v>
      </c>
      <c r="B447" s="23" t="s">
        <v>794</v>
      </c>
      <c r="C447" s="24" t="s">
        <v>795</v>
      </c>
      <c r="D447" s="25"/>
    </row>
    <row r="448" spans="1:18" ht="30" x14ac:dyDescent="0.25">
      <c r="A448" s="63" t="s">
        <v>796</v>
      </c>
      <c r="B448" s="23" t="s">
        <v>797</v>
      </c>
      <c r="C448" s="24" t="s">
        <v>798</v>
      </c>
      <c r="D448" s="25"/>
    </row>
    <row r="449" spans="1:16" x14ac:dyDescent="0.25">
      <c r="A449" s="63" t="s">
        <v>799</v>
      </c>
      <c r="B449" s="23" t="s">
        <v>800</v>
      </c>
      <c r="C449" s="24" t="s">
        <v>801</v>
      </c>
      <c r="D449" s="25"/>
    </row>
    <row r="450" spans="1:16" x14ac:dyDescent="0.25">
      <c r="A450" s="63" t="s">
        <v>802</v>
      </c>
      <c r="B450" s="23" t="s">
        <v>803</v>
      </c>
      <c r="C450" s="24" t="s">
        <v>804</v>
      </c>
      <c r="D450" s="25"/>
    </row>
    <row r="451" spans="1:16" x14ac:dyDescent="0.25">
      <c r="A451" s="63" t="s">
        <v>805</v>
      </c>
      <c r="B451" s="23" t="s">
        <v>806</v>
      </c>
      <c r="C451" s="24" t="s">
        <v>807</v>
      </c>
      <c r="D451" s="25"/>
    </row>
    <row r="452" spans="1:16" x14ac:dyDescent="0.25">
      <c r="A452" s="63" t="s">
        <v>808</v>
      </c>
      <c r="B452" s="23" t="s">
        <v>809</v>
      </c>
      <c r="C452" s="24" t="s">
        <v>810</v>
      </c>
      <c r="D452" s="25"/>
    </row>
    <row r="453" spans="1:16" x14ac:dyDescent="0.25">
      <c r="A453" s="63" t="s">
        <v>811</v>
      </c>
      <c r="B453" s="23" t="s">
        <v>812</v>
      </c>
      <c r="C453" s="24" t="s">
        <v>813</v>
      </c>
      <c r="D453" s="25"/>
    </row>
    <row r="454" spans="1:16" x14ac:dyDescent="0.25">
      <c r="A454" s="63" t="s">
        <v>814</v>
      </c>
      <c r="B454" s="23" t="s">
        <v>815</v>
      </c>
      <c r="C454" s="24" t="s">
        <v>816</v>
      </c>
      <c r="D454" s="25"/>
    </row>
    <row r="455" spans="1:16" x14ac:dyDescent="0.25">
      <c r="A455" s="63" t="s">
        <v>817</v>
      </c>
      <c r="B455" s="23" t="s">
        <v>818</v>
      </c>
      <c r="C455" s="24" t="s">
        <v>819</v>
      </c>
      <c r="D455" s="25"/>
    </row>
    <row r="456" spans="1:16" x14ac:dyDescent="0.25">
      <c r="A456" s="63" t="s">
        <v>820</v>
      </c>
      <c r="B456" s="23" t="s">
        <v>821</v>
      </c>
      <c r="C456" s="24" t="s">
        <v>822</v>
      </c>
      <c r="D456" s="25"/>
    </row>
    <row r="457" spans="1:16" x14ac:dyDescent="0.25">
      <c r="A457" s="63" t="s">
        <v>823</v>
      </c>
      <c r="B457" s="23" t="s">
        <v>824</v>
      </c>
      <c r="C457" s="24" t="s">
        <v>825</v>
      </c>
      <c r="D457" s="25"/>
    </row>
    <row r="458" spans="1:16" x14ac:dyDescent="0.25">
      <c r="A458" s="63" t="s">
        <v>826</v>
      </c>
      <c r="B458" s="23" t="s">
        <v>827</v>
      </c>
      <c r="C458" s="24" t="s">
        <v>828</v>
      </c>
      <c r="D458" s="25"/>
    </row>
    <row r="459" spans="1:16" x14ac:dyDescent="0.25">
      <c r="A459" s="16">
        <v>84</v>
      </c>
      <c r="B459" s="64">
        <v>4214</v>
      </c>
      <c r="C459" s="21" t="s">
        <v>829</v>
      </c>
      <c r="D459" s="22">
        <f>SUM(D460)</f>
        <v>0</v>
      </c>
      <c r="E459" s="22">
        <f t="shared" ref="E459:P459" si="94">SUM(E460)</f>
        <v>0</v>
      </c>
      <c r="F459" s="22">
        <f t="shared" si="94"/>
        <v>0</v>
      </c>
      <c r="G459" s="22">
        <f t="shared" si="94"/>
        <v>0</v>
      </c>
      <c r="H459" s="22">
        <f t="shared" si="94"/>
        <v>0</v>
      </c>
      <c r="I459" s="22">
        <f t="shared" si="94"/>
        <v>0</v>
      </c>
      <c r="J459" s="22">
        <f t="shared" si="94"/>
        <v>0</v>
      </c>
      <c r="K459" s="22">
        <f t="shared" si="94"/>
        <v>0</v>
      </c>
      <c r="L459" s="22">
        <f t="shared" si="94"/>
        <v>0</v>
      </c>
      <c r="M459" s="22">
        <f t="shared" si="94"/>
        <v>0</v>
      </c>
      <c r="N459" s="22">
        <f t="shared" si="94"/>
        <v>0</v>
      </c>
      <c r="O459" s="22">
        <f t="shared" si="94"/>
        <v>0</v>
      </c>
      <c r="P459" s="22">
        <f t="shared" si="94"/>
        <v>0</v>
      </c>
    </row>
    <row r="460" spans="1:16" x14ac:dyDescent="0.25">
      <c r="A460" s="11"/>
      <c r="B460" s="27" t="s">
        <v>830</v>
      </c>
      <c r="C460" s="24" t="s">
        <v>829</v>
      </c>
      <c r="D460" s="25"/>
    </row>
    <row r="461" spans="1:16" x14ac:dyDescent="0.25">
      <c r="A461" s="58">
        <v>85</v>
      </c>
      <c r="B461" s="64">
        <v>4215</v>
      </c>
      <c r="C461" s="21" t="s">
        <v>831</v>
      </c>
      <c r="D461" s="22">
        <f>SUM(D462)</f>
        <v>0</v>
      </c>
      <c r="E461" s="22">
        <f t="shared" ref="E461:P461" si="95">SUM(E462)</f>
        <v>0</v>
      </c>
      <c r="F461" s="22">
        <f t="shared" si="95"/>
        <v>0</v>
      </c>
      <c r="G461" s="22">
        <f t="shared" si="95"/>
        <v>0</v>
      </c>
      <c r="H461" s="22">
        <f t="shared" si="95"/>
        <v>0</v>
      </c>
      <c r="I461" s="22">
        <f t="shared" si="95"/>
        <v>0</v>
      </c>
      <c r="J461" s="22">
        <f t="shared" si="95"/>
        <v>0</v>
      </c>
      <c r="K461" s="22">
        <f t="shared" si="95"/>
        <v>0</v>
      </c>
      <c r="L461" s="22">
        <f t="shared" si="95"/>
        <v>0</v>
      </c>
      <c r="M461" s="22">
        <f t="shared" si="95"/>
        <v>0</v>
      </c>
      <c r="N461" s="22">
        <f t="shared" si="95"/>
        <v>0</v>
      </c>
      <c r="O461" s="22">
        <f t="shared" si="95"/>
        <v>0</v>
      </c>
      <c r="P461" s="22">
        <f t="shared" si="95"/>
        <v>0</v>
      </c>
    </row>
    <row r="462" spans="1:16" x14ac:dyDescent="0.25">
      <c r="A462" s="11"/>
      <c r="B462" s="48" t="s">
        <v>832</v>
      </c>
      <c r="C462" s="24" t="s">
        <v>833</v>
      </c>
      <c r="D462" s="25"/>
    </row>
    <row r="463" spans="1:16" ht="30" x14ac:dyDescent="0.25">
      <c r="A463" s="16">
        <v>9</v>
      </c>
      <c r="B463" s="17" t="s">
        <v>834</v>
      </c>
      <c r="C463" s="18" t="s">
        <v>835</v>
      </c>
      <c r="D463" s="19">
        <f>+D464+D471</f>
        <v>0</v>
      </c>
      <c r="E463" s="19">
        <f t="shared" ref="E463:P463" si="96">+E464+E471</f>
        <v>0</v>
      </c>
      <c r="F463" s="19">
        <f t="shared" si="96"/>
        <v>0</v>
      </c>
      <c r="G463" s="19">
        <f t="shared" si="96"/>
        <v>0</v>
      </c>
      <c r="H463" s="19">
        <f t="shared" si="96"/>
        <v>0</v>
      </c>
      <c r="I463" s="19">
        <f t="shared" si="96"/>
        <v>0</v>
      </c>
      <c r="J463" s="19">
        <f t="shared" si="96"/>
        <v>0</v>
      </c>
      <c r="K463" s="19">
        <f t="shared" si="96"/>
        <v>0</v>
      </c>
      <c r="L463" s="19">
        <f t="shared" si="96"/>
        <v>0</v>
      </c>
      <c r="M463" s="19">
        <f t="shared" si="96"/>
        <v>0</v>
      </c>
      <c r="N463" s="19">
        <f t="shared" si="96"/>
        <v>0</v>
      </c>
      <c r="O463" s="19">
        <f t="shared" si="96"/>
        <v>0</v>
      </c>
      <c r="P463" s="19">
        <f t="shared" si="96"/>
        <v>0</v>
      </c>
    </row>
    <row r="464" spans="1:16" x14ac:dyDescent="0.25">
      <c r="A464" s="11">
        <v>91</v>
      </c>
      <c r="B464" s="20" t="s">
        <v>836</v>
      </c>
      <c r="C464" s="20" t="s">
        <v>837</v>
      </c>
      <c r="D464" s="22">
        <f>+D465+D469</f>
        <v>0</v>
      </c>
      <c r="E464" s="22">
        <f t="shared" ref="E464:P464" si="97">+E465+E469</f>
        <v>0</v>
      </c>
      <c r="F464" s="22">
        <f t="shared" si="97"/>
        <v>0</v>
      </c>
      <c r="G464" s="22">
        <f t="shared" si="97"/>
        <v>0</v>
      </c>
      <c r="H464" s="22">
        <f t="shared" si="97"/>
        <v>0</v>
      </c>
      <c r="I464" s="22">
        <f t="shared" si="97"/>
        <v>0</v>
      </c>
      <c r="J464" s="22">
        <f t="shared" si="97"/>
        <v>0</v>
      </c>
      <c r="K464" s="22">
        <f t="shared" si="97"/>
        <v>0</v>
      </c>
      <c r="L464" s="22">
        <f t="shared" si="97"/>
        <v>0</v>
      </c>
      <c r="M464" s="22">
        <f t="shared" si="97"/>
        <v>0</v>
      </c>
      <c r="N464" s="22">
        <f t="shared" si="97"/>
        <v>0</v>
      </c>
      <c r="O464" s="22">
        <f t="shared" si="97"/>
        <v>0</v>
      </c>
      <c r="P464" s="22">
        <f t="shared" si="97"/>
        <v>0</v>
      </c>
    </row>
    <row r="465" spans="1:16" x14ac:dyDescent="0.25">
      <c r="A465" s="49">
        <v>91</v>
      </c>
      <c r="B465" s="60" t="s">
        <v>838</v>
      </c>
      <c r="C465" s="61" t="s">
        <v>839</v>
      </c>
      <c r="D465" s="36">
        <f>SUM(D466:D468)</f>
        <v>0</v>
      </c>
      <c r="E465" s="36">
        <f t="shared" ref="E465:P465" si="98">SUM(E466:E468)</f>
        <v>0</v>
      </c>
      <c r="F465" s="36">
        <f t="shared" si="98"/>
        <v>0</v>
      </c>
      <c r="G465" s="36">
        <f t="shared" si="98"/>
        <v>0</v>
      </c>
      <c r="H465" s="36">
        <f t="shared" si="98"/>
        <v>0</v>
      </c>
      <c r="I465" s="36">
        <f t="shared" si="98"/>
        <v>0</v>
      </c>
      <c r="J465" s="36">
        <f t="shared" si="98"/>
        <v>0</v>
      </c>
      <c r="K465" s="36">
        <f t="shared" si="98"/>
        <v>0</v>
      </c>
      <c r="L465" s="36">
        <f t="shared" si="98"/>
        <v>0</v>
      </c>
      <c r="M465" s="36">
        <f t="shared" si="98"/>
        <v>0</v>
      </c>
      <c r="N465" s="36">
        <f t="shared" si="98"/>
        <v>0</v>
      </c>
      <c r="O465" s="36">
        <f t="shared" si="98"/>
        <v>0</v>
      </c>
      <c r="P465" s="36">
        <f t="shared" si="98"/>
        <v>0</v>
      </c>
    </row>
    <row r="466" spans="1:16" x14ac:dyDescent="0.25">
      <c r="A466" s="63" t="s">
        <v>840</v>
      </c>
      <c r="B466" s="23" t="s">
        <v>841</v>
      </c>
      <c r="C466" s="24" t="s">
        <v>842</v>
      </c>
      <c r="D466" s="65"/>
    </row>
    <row r="467" spans="1:16" x14ac:dyDescent="0.25">
      <c r="A467" s="63" t="s">
        <v>843</v>
      </c>
      <c r="B467" s="23" t="s">
        <v>844</v>
      </c>
      <c r="C467" s="24" t="s">
        <v>845</v>
      </c>
      <c r="D467" s="65"/>
    </row>
    <row r="468" spans="1:16" x14ac:dyDescent="0.25">
      <c r="A468" s="63"/>
      <c r="B468" s="23" t="s">
        <v>846</v>
      </c>
      <c r="C468" s="24" t="s">
        <v>833</v>
      </c>
      <c r="D468" s="65">
        <v>0</v>
      </c>
    </row>
    <row r="469" spans="1:16" x14ac:dyDescent="0.25">
      <c r="A469" s="58">
        <v>91</v>
      </c>
      <c r="B469" s="60" t="s">
        <v>847</v>
      </c>
      <c r="C469" s="61" t="s">
        <v>848</v>
      </c>
      <c r="D469" s="36">
        <f>+D470</f>
        <v>0</v>
      </c>
      <c r="E469" s="36">
        <f t="shared" ref="E469:P469" si="99">+E470</f>
        <v>0</v>
      </c>
      <c r="F469" s="36">
        <f t="shared" si="99"/>
        <v>0</v>
      </c>
      <c r="G469" s="36">
        <f t="shared" si="99"/>
        <v>0</v>
      </c>
      <c r="H469" s="36">
        <f t="shared" si="99"/>
        <v>0</v>
      </c>
      <c r="I469" s="36">
        <f t="shared" si="99"/>
        <v>0</v>
      </c>
      <c r="J469" s="36">
        <f t="shared" si="99"/>
        <v>0</v>
      </c>
      <c r="K469" s="36">
        <f t="shared" si="99"/>
        <v>0</v>
      </c>
      <c r="L469" s="36">
        <f t="shared" si="99"/>
        <v>0</v>
      </c>
      <c r="M469" s="36">
        <f t="shared" si="99"/>
        <v>0</v>
      </c>
      <c r="N469" s="36">
        <f t="shared" si="99"/>
        <v>0</v>
      </c>
      <c r="O469" s="36">
        <f t="shared" si="99"/>
        <v>0</v>
      </c>
      <c r="P469" s="36">
        <f t="shared" si="99"/>
        <v>0</v>
      </c>
    </row>
    <row r="470" spans="1:16" x14ac:dyDescent="0.25">
      <c r="A470" s="66"/>
      <c r="B470" s="23" t="s">
        <v>849</v>
      </c>
      <c r="C470" s="24" t="s">
        <v>833</v>
      </c>
      <c r="D470" s="25"/>
    </row>
    <row r="471" spans="1:16" x14ac:dyDescent="0.25">
      <c r="A471" s="11">
        <v>93</v>
      </c>
      <c r="B471" s="20" t="s">
        <v>850</v>
      </c>
      <c r="C471" s="21" t="s">
        <v>851</v>
      </c>
      <c r="D471" s="22">
        <f>+D472+D474</f>
        <v>0</v>
      </c>
      <c r="E471" s="22">
        <f t="shared" ref="E471:P471" si="100">+E472+E474</f>
        <v>0</v>
      </c>
      <c r="F471" s="22">
        <f t="shared" si="100"/>
        <v>0</v>
      </c>
      <c r="G471" s="22">
        <f t="shared" si="100"/>
        <v>0</v>
      </c>
      <c r="H471" s="22">
        <f t="shared" si="100"/>
        <v>0</v>
      </c>
      <c r="I471" s="22">
        <f t="shared" si="100"/>
        <v>0</v>
      </c>
      <c r="J471" s="22">
        <f t="shared" si="100"/>
        <v>0</v>
      </c>
      <c r="K471" s="22">
        <f t="shared" si="100"/>
        <v>0</v>
      </c>
      <c r="L471" s="22">
        <f t="shared" si="100"/>
        <v>0</v>
      </c>
      <c r="M471" s="22">
        <f t="shared" si="100"/>
        <v>0</v>
      </c>
      <c r="N471" s="22">
        <f t="shared" si="100"/>
        <v>0</v>
      </c>
      <c r="O471" s="22">
        <f t="shared" si="100"/>
        <v>0</v>
      </c>
      <c r="P471" s="22">
        <f t="shared" si="100"/>
        <v>0</v>
      </c>
    </row>
    <row r="472" spans="1:16" x14ac:dyDescent="0.25">
      <c r="A472" s="49">
        <v>93</v>
      </c>
      <c r="B472" s="60" t="s">
        <v>852</v>
      </c>
      <c r="C472" s="61" t="s">
        <v>853</v>
      </c>
      <c r="D472" s="36">
        <f>+D473</f>
        <v>0</v>
      </c>
      <c r="E472" s="36">
        <f t="shared" ref="E472:P472" si="101">+E473</f>
        <v>0</v>
      </c>
      <c r="F472" s="36">
        <f t="shared" si="101"/>
        <v>0</v>
      </c>
      <c r="G472" s="36">
        <f t="shared" si="101"/>
        <v>0</v>
      </c>
      <c r="H472" s="36">
        <f t="shared" si="101"/>
        <v>0</v>
      </c>
      <c r="I472" s="36">
        <f t="shared" si="101"/>
        <v>0</v>
      </c>
      <c r="J472" s="36">
        <f t="shared" si="101"/>
        <v>0</v>
      </c>
      <c r="K472" s="36">
        <f t="shared" si="101"/>
        <v>0</v>
      </c>
      <c r="L472" s="36">
        <f t="shared" si="101"/>
        <v>0</v>
      </c>
      <c r="M472" s="36">
        <f t="shared" si="101"/>
        <v>0</v>
      </c>
      <c r="N472" s="36">
        <f t="shared" si="101"/>
        <v>0</v>
      </c>
      <c r="O472" s="36">
        <f t="shared" si="101"/>
        <v>0</v>
      </c>
      <c r="P472" s="36">
        <f t="shared" si="101"/>
        <v>0</v>
      </c>
    </row>
    <row r="473" spans="1:16" x14ac:dyDescent="0.25">
      <c r="A473" s="11"/>
      <c r="B473" s="23" t="s">
        <v>854</v>
      </c>
      <c r="C473" s="24" t="s">
        <v>833</v>
      </c>
      <c r="D473" s="25"/>
    </row>
    <row r="474" spans="1:16" x14ac:dyDescent="0.25">
      <c r="A474" s="58">
        <v>93</v>
      </c>
      <c r="B474" s="60" t="s">
        <v>855</v>
      </c>
      <c r="C474" s="61" t="s">
        <v>856</v>
      </c>
      <c r="D474" s="36">
        <f>SUM(D475:D475)</f>
        <v>0</v>
      </c>
      <c r="E474" s="36">
        <f t="shared" ref="E474:P474" si="102">SUM(E475:E475)</f>
        <v>0</v>
      </c>
      <c r="F474" s="36">
        <f t="shared" si="102"/>
        <v>0</v>
      </c>
      <c r="G474" s="36">
        <f t="shared" si="102"/>
        <v>0</v>
      </c>
      <c r="H474" s="36">
        <f t="shared" si="102"/>
        <v>0</v>
      </c>
      <c r="I474" s="36">
        <f t="shared" si="102"/>
        <v>0</v>
      </c>
      <c r="J474" s="36">
        <f t="shared" si="102"/>
        <v>0</v>
      </c>
      <c r="K474" s="36">
        <f t="shared" si="102"/>
        <v>0</v>
      </c>
      <c r="L474" s="36">
        <f t="shared" si="102"/>
        <v>0</v>
      </c>
      <c r="M474" s="36">
        <f t="shared" si="102"/>
        <v>0</v>
      </c>
      <c r="N474" s="36">
        <f t="shared" si="102"/>
        <v>0</v>
      </c>
      <c r="O474" s="36">
        <f t="shared" si="102"/>
        <v>0</v>
      </c>
      <c r="P474" s="36">
        <f t="shared" si="102"/>
        <v>0</v>
      </c>
    </row>
    <row r="475" spans="1:16" x14ac:dyDescent="0.25">
      <c r="A475" s="11"/>
      <c r="B475" s="23" t="s">
        <v>857</v>
      </c>
      <c r="C475" s="24" t="s">
        <v>833</v>
      </c>
      <c r="D475" s="25"/>
    </row>
    <row r="476" spans="1:16" x14ac:dyDescent="0.25">
      <c r="A476" s="49">
        <v>79</v>
      </c>
      <c r="B476" s="13" t="s">
        <v>858</v>
      </c>
      <c r="C476" s="13" t="s">
        <v>859</v>
      </c>
      <c r="D476" s="15">
        <f>SUM(D477+D480)</f>
        <v>0</v>
      </c>
      <c r="E476" s="15">
        <f t="shared" ref="E476:P476" si="103">SUM(E477+E480)</f>
        <v>0</v>
      </c>
      <c r="F476" s="15">
        <f t="shared" si="103"/>
        <v>0</v>
      </c>
      <c r="G476" s="15">
        <f t="shared" si="103"/>
        <v>0</v>
      </c>
      <c r="H476" s="15">
        <f t="shared" si="103"/>
        <v>0</v>
      </c>
      <c r="I476" s="15">
        <f t="shared" si="103"/>
        <v>0</v>
      </c>
      <c r="J476" s="15">
        <f t="shared" si="103"/>
        <v>0</v>
      </c>
      <c r="K476" s="15">
        <f t="shared" si="103"/>
        <v>0</v>
      </c>
      <c r="L476" s="15">
        <f t="shared" si="103"/>
        <v>0</v>
      </c>
      <c r="M476" s="15">
        <f t="shared" si="103"/>
        <v>0</v>
      </c>
      <c r="N476" s="15">
        <f t="shared" si="103"/>
        <v>0</v>
      </c>
      <c r="O476" s="15">
        <f t="shared" si="103"/>
        <v>0</v>
      </c>
      <c r="P476" s="15">
        <f t="shared" si="103"/>
        <v>0</v>
      </c>
    </row>
    <row r="477" spans="1:16" x14ac:dyDescent="0.25">
      <c r="A477" s="16" t="s">
        <v>860</v>
      </c>
      <c r="B477" s="67">
        <v>4310</v>
      </c>
      <c r="C477" s="68" t="s">
        <v>861</v>
      </c>
      <c r="D477" s="19">
        <f>SUM(D478)</f>
        <v>0</v>
      </c>
      <c r="E477" s="19">
        <f t="shared" ref="E477:P478" si="104">SUM(E478)</f>
        <v>0</v>
      </c>
      <c r="F477" s="19">
        <f t="shared" si="104"/>
        <v>0</v>
      </c>
      <c r="G477" s="19">
        <f t="shared" si="104"/>
        <v>0</v>
      </c>
      <c r="H477" s="19">
        <f t="shared" si="104"/>
        <v>0</v>
      </c>
      <c r="I477" s="19">
        <f t="shared" si="104"/>
        <v>0</v>
      </c>
      <c r="J477" s="19">
        <f t="shared" si="104"/>
        <v>0</v>
      </c>
      <c r="K477" s="19">
        <f t="shared" si="104"/>
        <v>0</v>
      </c>
      <c r="L477" s="19">
        <f t="shared" si="104"/>
        <v>0</v>
      </c>
      <c r="M477" s="19">
        <f t="shared" si="104"/>
        <v>0</v>
      </c>
      <c r="N477" s="19">
        <f t="shared" si="104"/>
        <v>0</v>
      </c>
      <c r="O477" s="19">
        <f t="shared" si="104"/>
        <v>0</v>
      </c>
      <c r="P477" s="19">
        <f t="shared" si="104"/>
        <v>0</v>
      </c>
    </row>
    <row r="478" spans="1:16" ht="30" x14ac:dyDescent="0.25">
      <c r="A478" s="69"/>
      <c r="B478" s="64">
        <v>4311</v>
      </c>
      <c r="C478" s="21" t="s">
        <v>862</v>
      </c>
      <c r="D478" s="22">
        <f>SUM(D479)</f>
        <v>0</v>
      </c>
      <c r="E478" s="22">
        <f t="shared" si="104"/>
        <v>0</v>
      </c>
      <c r="F478" s="22">
        <f t="shared" si="104"/>
        <v>0</v>
      </c>
      <c r="G478" s="22">
        <f t="shared" si="104"/>
        <v>0</v>
      </c>
      <c r="H478" s="22">
        <f t="shared" si="104"/>
        <v>0</v>
      </c>
      <c r="I478" s="22">
        <f t="shared" si="104"/>
        <v>0</v>
      </c>
      <c r="J478" s="22">
        <f t="shared" si="104"/>
        <v>0</v>
      </c>
      <c r="K478" s="22">
        <f t="shared" si="104"/>
        <v>0</v>
      </c>
      <c r="L478" s="22">
        <f t="shared" si="104"/>
        <v>0</v>
      </c>
      <c r="M478" s="22">
        <f t="shared" si="104"/>
        <v>0</v>
      </c>
      <c r="N478" s="22">
        <f t="shared" si="104"/>
        <v>0</v>
      </c>
      <c r="O478" s="22">
        <f t="shared" si="104"/>
        <v>0</v>
      </c>
      <c r="P478" s="22">
        <f t="shared" si="104"/>
        <v>0</v>
      </c>
    </row>
    <row r="479" spans="1:16" x14ac:dyDescent="0.25">
      <c r="A479" s="70"/>
      <c r="B479" s="71" t="s">
        <v>863</v>
      </c>
      <c r="C479" s="24" t="s">
        <v>833</v>
      </c>
      <c r="D479" s="65"/>
    </row>
    <row r="480" spans="1:16" x14ac:dyDescent="0.25">
      <c r="A480" s="16" t="s">
        <v>864</v>
      </c>
      <c r="B480" s="67" t="s">
        <v>865</v>
      </c>
      <c r="C480" s="68" t="s">
        <v>866</v>
      </c>
      <c r="D480" s="19">
        <f>SUM(D481)</f>
        <v>0</v>
      </c>
      <c r="E480" s="19">
        <f t="shared" ref="E480:P480" si="105">SUM(E481)</f>
        <v>0</v>
      </c>
      <c r="F480" s="19">
        <f t="shared" si="105"/>
        <v>0</v>
      </c>
      <c r="G480" s="19">
        <f t="shared" si="105"/>
        <v>0</v>
      </c>
      <c r="H480" s="19">
        <f t="shared" si="105"/>
        <v>0</v>
      </c>
      <c r="I480" s="19">
        <f t="shared" si="105"/>
        <v>0</v>
      </c>
      <c r="J480" s="19">
        <f t="shared" si="105"/>
        <v>0</v>
      </c>
      <c r="K480" s="19">
        <f t="shared" si="105"/>
        <v>0</v>
      </c>
      <c r="L480" s="19">
        <f t="shared" si="105"/>
        <v>0</v>
      </c>
      <c r="M480" s="19">
        <f t="shared" si="105"/>
        <v>0</v>
      </c>
      <c r="N480" s="19">
        <f t="shared" si="105"/>
        <v>0</v>
      </c>
      <c r="O480" s="19">
        <f t="shared" si="105"/>
        <v>0</v>
      </c>
      <c r="P480" s="19">
        <f t="shared" si="105"/>
        <v>0</v>
      </c>
    </row>
    <row r="481" spans="1:16" x14ac:dyDescent="0.25">
      <c r="A481" s="11"/>
      <c r="B481" s="64" t="s">
        <v>867</v>
      </c>
      <c r="C481" s="21" t="s">
        <v>866</v>
      </c>
      <c r="D481" s="22">
        <f>SUM(D482+D484)</f>
        <v>0</v>
      </c>
      <c r="E481" s="22">
        <f t="shared" ref="E481:P481" si="106">SUM(E482+E484)</f>
        <v>0</v>
      </c>
      <c r="F481" s="22">
        <f t="shared" si="106"/>
        <v>0</v>
      </c>
      <c r="G481" s="22">
        <f t="shared" si="106"/>
        <v>0</v>
      </c>
      <c r="H481" s="22">
        <f t="shared" si="106"/>
        <v>0</v>
      </c>
      <c r="I481" s="22">
        <f t="shared" si="106"/>
        <v>0</v>
      </c>
      <c r="J481" s="22">
        <f t="shared" si="106"/>
        <v>0</v>
      </c>
      <c r="K481" s="22">
        <f t="shared" si="106"/>
        <v>0</v>
      </c>
      <c r="L481" s="22">
        <f t="shared" si="106"/>
        <v>0</v>
      </c>
      <c r="M481" s="22">
        <f t="shared" si="106"/>
        <v>0</v>
      </c>
      <c r="N481" s="22">
        <f t="shared" si="106"/>
        <v>0</v>
      </c>
      <c r="O481" s="22">
        <f t="shared" si="106"/>
        <v>0</v>
      </c>
      <c r="P481" s="22">
        <f t="shared" si="106"/>
        <v>0</v>
      </c>
    </row>
    <row r="482" spans="1:16" x14ac:dyDescent="0.25">
      <c r="A482" s="11"/>
      <c r="B482" s="72" t="s">
        <v>868</v>
      </c>
      <c r="C482" s="50" t="s">
        <v>869</v>
      </c>
      <c r="D482" s="36">
        <f>SUM(D483)</f>
        <v>0</v>
      </c>
      <c r="E482" s="36">
        <f t="shared" ref="E482:P482" si="107">SUM(E483)</f>
        <v>0</v>
      </c>
      <c r="F482" s="36">
        <f t="shared" si="107"/>
        <v>0</v>
      </c>
      <c r="G482" s="36">
        <f t="shared" si="107"/>
        <v>0</v>
      </c>
      <c r="H482" s="36">
        <f t="shared" si="107"/>
        <v>0</v>
      </c>
      <c r="I482" s="36">
        <f t="shared" si="107"/>
        <v>0</v>
      </c>
      <c r="J482" s="36">
        <f t="shared" si="107"/>
        <v>0</v>
      </c>
      <c r="K482" s="36">
        <f t="shared" si="107"/>
        <v>0</v>
      </c>
      <c r="L482" s="36">
        <f t="shared" si="107"/>
        <v>0</v>
      </c>
      <c r="M482" s="36">
        <f t="shared" si="107"/>
        <v>0</v>
      </c>
      <c r="N482" s="36">
        <f t="shared" si="107"/>
        <v>0</v>
      </c>
      <c r="O482" s="36">
        <f t="shared" si="107"/>
        <v>0</v>
      </c>
      <c r="P482" s="36">
        <f t="shared" si="107"/>
        <v>0</v>
      </c>
    </row>
    <row r="483" spans="1:16" x14ac:dyDescent="0.25">
      <c r="A483" s="11"/>
      <c r="B483" s="73" t="s">
        <v>870</v>
      </c>
      <c r="C483" s="24" t="s">
        <v>869</v>
      </c>
      <c r="D483" s="25"/>
    </row>
    <row r="484" spans="1:16" x14ac:dyDescent="0.25">
      <c r="A484" s="11"/>
      <c r="B484" s="72" t="s">
        <v>871</v>
      </c>
      <c r="C484" s="50" t="s">
        <v>872</v>
      </c>
      <c r="D484" s="36">
        <f>D485+D486</f>
        <v>0</v>
      </c>
      <c r="E484" s="36">
        <f t="shared" ref="E484:P484" si="108">E485+E486</f>
        <v>0</v>
      </c>
      <c r="F484" s="36">
        <f t="shared" si="108"/>
        <v>0</v>
      </c>
      <c r="G484" s="36">
        <f t="shared" si="108"/>
        <v>0</v>
      </c>
      <c r="H484" s="36">
        <f t="shared" si="108"/>
        <v>0</v>
      </c>
      <c r="I484" s="36">
        <f t="shared" si="108"/>
        <v>0</v>
      </c>
      <c r="J484" s="36">
        <f t="shared" si="108"/>
        <v>0</v>
      </c>
      <c r="K484" s="36">
        <f t="shared" si="108"/>
        <v>0</v>
      </c>
      <c r="L484" s="36">
        <f t="shared" si="108"/>
        <v>0</v>
      </c>
      <c r="M484" s="36">
        <f t="shared" si="108"/>
        <v>0</v>
      </c>
      <c r="N484" s="36">
        <f t="shared" si="108"/>
        <v>0</v>
      </c>
      <c r="O484" s="36">
        <f t="shared" si="108"/>
        <v>0</v>
      </c>
      <c r="P484" s="36">
        <f t="shared" si="108"/>
        <v>0</v>
      </c>
    </row>
    <row r="485" spans="1:16" x14ac:dyDescent="0.25">
      <c r="A485" s="11"/>
      <c r="B485" s="73" t="s">
        <v>873</v>
      </c>
      <c r="C485" s="24" t="s">
        <v>874</v>
      </c>
      <c r="D485" s="25"/>
    </row>
    <row r="486" spans="1:16" x14ac:dyDescent="0.25">
      <c r="A486" s="11"/>
      <c r="B486" s="73" t="s">
        <v>875</v>
      </c>
      <c r="C486" s="24" t="s">
        <v>876</v>
      </c>
      <c r="D486" s="25"/>
    </row>
    <row r="487" spans="1:16" x14ac:dyDescent="0.25">
      <c r="A487" s="74">
        <v>0</v>
      </c>
      <c r="B487" s="75">
        <v>0</v>
      </c>
      <c r="C487" s="13" t="s">
        <v>877</v>
      </c>
      <c r="D487" s="15">
        <f>+D488</f>
        <v>0</v>
      </c>
      <c r="E487" s="15">
        <f t="shared" ref="E487:P487" si="109">+E488</f>
        <v>0</v>
      </c>
      <c r="F487" s="15">
        <f t="shared" si="109"/>
        <v>0</v>
      </c>
      <c r="G487" s="15">
        <f t="shared" si="109"/>
        <v>0</v>
      </c>
      <c r="H487" s="15">
        <f t="shared" si="109"/>
        <v>0</v>
      </c>
      <c r="I487" s="15">
        <f t="shared" si="109"/>
        <v>0</v>
      </c>
      <c r="J487" s="15">
        <f t="shared" si="109"/>
        <v>0</v>
      </c>
      <c r="K487" s="15">
        <f t="shared" si="109"/>
        <v>0</v>
      </c>
      <c r="L487" s="15">
        <f t="shared" si="109"/>
        <v>0</v>
      </c>
      <c r="M487" s="15">
        <f t="shared" si="109"/>
        <v>0</v>
      </c>
      <c r="N487" s="15">
        <f t="shared" si="109"/>
        <v>0</v>
      </c>
      <c r="O487" s="15">
        <f t="shared" si="109"/>
        <v>0</v>
      </c>
      <c r="P487" s="15">
        <f t="shared" si="109"/>
        <v>0</v>
      </c>
    </row>
    <row r="488" spans="1:16" x14ac:dyDescent="0.25">
      <c r="A488" s="74">
        <v>0</v>
      </c>
      <c r="B488" s="17" t="s">
        <v>878</v>
      </c>
      <c r="C488" s="18" t="s">
        <v>879</v>
      </c>
      <c r="D488" s="19">
        <f>+D489+D493+D496</f>
        <v>0</v>
      </c>
      <c r="E488" s="19">
        <f t="shared" ref="E488:P488" si="110">+E489+E493+E496</f>
        <v>0</v>
      </c>
      <c r="F488" s="19">
        <f t="shared" si="110"/>
        <v>0</v>
      </c>
      <c r="G488" s="19">
        <f t="shared" si="110"/>
        <v>0</v>
      </c>
      <c r="H488" s="19">
        <f t="shared" si="110"/>
        <v>0</v>
      </c>
      <c r="I488" s="19">
        <f t="shared" si="110"/>
        <v>0</v>
      </c>
      <c r="J488" s="19">
        <f t="shared" si="110"/>
        <v>0</v>
      </c>
      <c r="K488" s="19">
        <f t="shared" si="110"/>
        <v>0</v>
      </c>
      <c r="L488" s="19">
        <f t="shared" si="110"/>
        <v>0</v>
      </c>
      <c r="M488" s="19">
        <f t="shared" si="110"/>
        <v>0</v>
      </c>
      <c r="N488" s="19">
        <f t="shared" si="110"/>
        <v>0</v>
      </c>
      <c r="O488" s="19">
        <f t="shared" si="110"/>
        <v>0</v>
      </c>
      <c r="P488" s="19">
        <f t="shared" si="110"/>
        <v>0</v>
      </c>
    </row>
    <row r="489" spans="1:16" x14ac:dyDescent="0.25">
      <c r="A489" s="74">
        <v>0</v>
      </c>
      <c r="B489" s="20" t="s">
        <v>880</v>
      </c>
      <c r="C489" s="21" t="s">
        <v>881</v>
      </c>
      <c r="D489" s="22">
        <f>SUM(D490:D492)</f>
        <v>0</v>
      </c>
      <c r="E489" s="22">
        <f t="shared" ref="E489:P489" si="111">SUM(E490:E492)</f>
        <v>0</v>
      </c>
      <c r="F489" s="22">
        <f t="shared" si="111"/>
        <v>0</v>
      </c>
      <c r="G489" s="22">
        <f t="shared" si="111"/>
        <v>0</v>
      </c>
      <c r="H489" s="22">
        <f t="shared" si="111"/>
        <v>0</v>
      </c>
      <c r="I489" s="22">
        <f t="shared" si="111"/>
        <v>0</v>
      </c>
      <c r="J489" s="22">
        <f t="shared" si="111"/>
        <v>0</v>
      </c>
      <c r="K489" s="22">
        <f t="shared" si="111"/>
        <v>0</v>
      </c>
      <c r="L489" s="22">
        <f t="shared" si="111"/>
        <v>0</v>
      </c>
      <c r="M489" s="22">
        <f t="shared" si="111"/>
        <v>0</v>
      </c>
      <c r="N489" s="22">
        <f t="shared" si="111"/>
        <v>0</v>
      </c>
      <c r="O489" s="22">
        <f t="shared" si="111"/>
        <v>0</v>
      </c>
      <c r="P489" s="22">
        <f t="shared" si="111"/>
        <v>0</v>
      </c>
    </row>
    <row r="490" spans="1:16" x14ac:dyDescent="0.25">
      <c r="A490" s="11"/>
      <c r="B490" s="27" t="s">
        <v>882</v>
      </c>
      <c r="C490" s="24" t="s">
        <v>883</v>
      </c>
      <c r="D490" s="25"/>
    </row>
    <row r="491" spans="1:16" x14ac:dyDescent="0.25">
      <c r="A491" s="11"/>
      <c r="B491" s="27" t="s">
        <v>884</v>
      </c>
      <c r="C491" s="24" t="s">
        <v>885</v>
      </c>
      <c r="D491" s="25"/>
    </row>
    <row r="492" spans="1:16" x14ac:dyDescent="0.25">
      <c r="A492" s="11"/>
      <c r="B492" s="27" t="s">
        <v>886</v>
      </c>
      <c r="C492" s="24" t="s">
        <v>887</v>
      </c>
      <c r="D492" s="25"/>
    </row>
    <row r="493" spans="1:16" x14ac:dyDescent="0.25">
      <c r="A493" s="74">
        <v>0</v>
      </c>
      <c r="B493" s="20" t="s">
        <v>888</v>
      </c>
      <c r="C493" s="21" t="s">
        <v>889</v>
      </c>
      <c r="D493" s="22">
        <f>+D494+D495</f>
        <v>0</v>
      </c>
      <c r="E493" s="22">
        <f t="shared" ref="E493:P493" si="112">+E494+E495</f>
        <v>0</v>
      </c>
      <c r="F493" s="22">
        <f t="shared" si="112"/>
        <v>0</v>
      </c>
      <c r="G493" s="22">
        <f t="shared" si="112"/>
        <v>0</v>
      </c>
      <c r="H493" s="22">
        <f t="shared" si="112"/>
        <v>0</v>
      </c>
      <c r="I493" s="22">
        <f t="shared" si="112"/>
        <v>0</v>
      </c>
      <c r="J493" s="22">
        <f t="shared" si="112"/>
        <v>0</v>
      </c>
      <c r="K493" s="22">
        <f t="shared" si="112"/>
        <v>0</v>
      </c>
      <c r="L493" s="22">
        <f t="shared" si="112"/>
        <v>0</v>
      </c>
      <c r="M493" s="22">
        <f t="shared" si="112"/>
        <v>0</v>
      </c>
      <c r="N493" s="22">
        <f t="shared" si="112"/>
        <v>0</v>
      </c>
      <c r="O493" s="22">
        <f t="shared" si="112"/>
        <v>0</v>
      </c>
      <c r="P493" s="22">
        <f t="shared" si="112"/>
        <v>0</v>
      </c>
    </row>
    <row r="494" spans="1:16" x14ac:dyDescent="0.25">
      <c r="A494" s="11"/>
      <c r="B494" s="27" t="s">
        <v>890</v>
      </c>
      <c r="C494" s="24" t="s">
        <v>891</v>
      </c>
      <c r="D494" s="25"/>
    </row>
    <row r="495" spans="1:16" x14ac:dyDescent="0.25">
      <c r="A495" s="11"/>
      <c r="B495" s="27" t="s">
        <v>892</v>
      </c>
      <c r="C495" s="24" t="s">
        <v>893</v>
      </c>
      <c r="D495" s="25"/>
    </row>
    <row r="496" spans="1:16" x14ac:dyDescent="0.25">
      <c r="A496" s="74">
        <v>0</v>
      </c>
      <c r="B496" s="20" t="s">
        <v>894</v>
      </c>
      <c r="C496" s="21" t="s">
        <v>895</v>
      </c>
      <c r="D496" s="22">
        <f>SUM(D497)</f>
        <v>0</v>
      </c>
      <c r="E496" s="22">
        <f t="shared" ref="E496:P496" si="113">SUM(E497)</f>
        <v>0</v>
      </c>
      <c r="F496" s="22">
        <f t="shared" si="113"/>
        <v>0</v>
      </c>
      <c r="G496" s="22">
        <f t="shared" si="113"/>
        <v>0</v>
      </c>
      <c r="H496" s="22">
        <f t="shared" si="113"/>
        <v>0</v>
      </c>
      <c r="I496" s="22">
        <f t="shared" si="113"/>
        <v>0</v>
      </c>
      <c r="J496" s="22">
        <f t="shared" si="113"/>
        <v>0</v>
      </c>
      <c r="K496" s="22">
        <f t="shared" si="113"/>
        <v>0</v>
      </c>
      <c r="L496" s="22">
        <f t="shared" si="113"/>
        <v>0</v>
      </c>
      <c r="M496" s="22">
        <f t="shared" si="113"/>
        <v>0</v>
      </c>
      <c r="N496" s="22">
        <f t="shared" si="113"/>
        <v>0</v>
      </c>
      <c r="O496" s="22">
        <f t="shared" si="113"/>
        <v>0</v>
      </c>
      <c r="P496" s="22">
        <f t="shared" si="113"/>
        <v>0</v>
      </c>
    </row>
    <row r="497" spans="1:4" x14ac:dyDescent="0.25">
      <c r="A497" s="11"/>
      <c r="B497" s="27" t="s">
        <v>896</v>
      </c>
      <c r="C497" s="24" t="s">
        <v>897</v>
      </c>
      <c r="D497" s="25"/>
    </row>
  </sheetData>
  <mergeCells count="18">
    <mergeCell ref="A5:A6"/>
    <mergeCell ref="O5:O6"/>
    <mergeCell ref="P5:P6"/>
    <mergeCell ref="I5:I6"/>
    <mergeCell ref="J5:J6"/>
    <mergeCell ref="K5:K6"/>
    <mergeCell ref="L5:L6"/>
    <mergeCell ref="M5:M6"/>
    <mergeCell ref="N5:N6"/>
    <mergeCell ref="H5:H6"/>
    <mergeCell ref="D5:D6"/>
    <mergeCell ref="C5:C6"/>
    <mergeCell ref="B1:C1"/>
    <mergeCell ref="B2:C2"/>
    <mergeCell ref="E5:E6"/>
    <mergeCell ref="F5:F6"/>
    <mergeCell ref="G5:G6"/>
    <mergeCell ref="B5:B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O18"/>
  <sheetViews>
    <sheetView workbookViewId="0">
      <selection activeCell="C14" sqref="C14:O18"/>
    </sheetView>
  </sheetViews>
  <sheetFormatPr baseColWidth="10" defaultRowHeight="15" x14ac:dyDescent="0.25"/>
  <sheetData>
    <row r="7" spans="3:15" x14ac:dyDescent="0.25">
      <c r="C7">
        <v>102741.65765854134</v>
      </c>
      <c r="D7">
        <v>78410.248747421923</v>
      </c>
      <c r="E7">
        <v>77662.852032414696</v>
      </c>
      <c r="F7">
        <v>67871.824857333108</v>
      </c>
      <c r="G7">
        <v>68419.351544895006</v>
      </c>
      <c r="H7">
        <v>76604.25703363269</v>
      </c>
      <c r="I7">
        <v>81755.955819218216</v>
      </c>
      <c r="J7">
        <v>117735.81597154783</v>
      </c>
      <c r="K7">
        <v>70775.474115984864</v>
      </c>
      <c r="L7">
        <v>75786.54773568052</v>
      </c>
      <c r="M7">
        <v>89616.642175487606</v>
      </c>
      <c r="N7">
        <v>94850.372307842219</v>
      </c>
      <c r="O7">
        <f>SUM(C7:N7)</f>
        <v>1002231</v>
      </c>
    </row>
    <row r="8" spans="3:15" x14ac:dyDescent="0.25">
      <c r="C8">
        <v>189059.43302627292</v>
      </c>
      <c r="D8">
        <v>585443.19195373193</v>
      </c>
      <c r="E8">
        <v>189059.43302627292</v>
      </c>
      <c r="F8">
        <v>204771.85284378636</v>
      </c>
      <c r="G8">
        <v>898204.13661770837</v>
      </c>
      <c r="H8">
        <v>150702.2634306408</v>
      </c>
      <c r="I8">
        <v>191732.17447928997</v>
      </c>
      <c r="J8">
        <v>661753.48897294281</v>
      </c>
      <c r="K8">
        <v>191649.67632361857</v>
      </c>
      <c r="L8">
        <v>191649.67632361857</v>
      </c>
      <c r="M8">
        <v>619931.89381595294</v>
      </c>
      <c r="N8">
        <v>197961.77918616406</v>
      </c>
      <c r="O8">
        <f t="shared" ref="O8:O18" si="0">SUM(C8:N8)</f>
        <v>4271919</v>
      </c>
    </row>
    <row r="9" spans="3:15" x14ac:dyDescent="0.25">
      <c r="C9">
        <v>450516.57005276653</v>
      </c>
      <c r="D9">
        <v>509411.18729747518</v>
      </c>
      <c r="E9">
        <v>435056.75551107118</v>
      </c>
      <c r="F9">
        <v>454521.60549137084</v>
      </c>
      <c r="H9">
        <v>235769.14212345248</v>
      </c>
      <c r="I9">
        <v>608641.26924352837</v>
      </c>
      <c r="J9">
        <v>618978.09212605236</v>
      </c>
      <c r="K9">
        <v>617876.32513474522</v>
      </c>
      <c r="L9">
        <v>598451.04882597004</v>
      </c>
      <c r="M9">
        <v>592844.17909224913</v>
      </c>
      <c r="N9">
        <v>568725.82510131877</v>
      </c>
      <c r="O9">
        <f t="shared" si="0"/>
        <v>5690792</v>
      </c>
    </row>
    <row r="10" spans="3:15" x14ac:dyDescent="0.25">
      <c r="C10">
        <v>213368.08593046159</v>
      </c>
      <c r="D10">
        <v>247482.2054458457</v>
      </c>
      <c r="E10">
        <v>212879.20772293053</v>
      </c>
      <c r="F10">
        <v>214140.21620755878</v>
      </c>
      <c r="H10">
        <v>59105.540452059715</v>
      </c>
      <c r="I10">
        <v>263315.41806914413</v>
      </c>
      <c r="J10">
        <v>295264.26957752422</v>
      </c>
      <c r="K10">
        <v>294619.31369900779</v>
      </c>
      <c r="L10">
        <v>300438.78114574973</v>
      </c>
      <c r="M10">
        <v>307174.0694238295</v>
      </c>
      <c r="N10">
        <v>273358.89232588833</v>
      </c>
      <c r="O10">
        <f t="shared" si="0"/>
        <v>2681146</v>
      </c>
    </row>
    <row r="11" spans="3:15" x14ac:dyDescent="0.25">
      <c r="C11">
        <v>22568.378650709394</v>
      </c>
      <c r="D11">
        <v>22569.44009265515</v>
      </c>
      <c r="E11">
        <v>22569.44009265515</v>
      </c>
      <c r="F11">
        <v>23797.528423897307</v>
      </c>
      <c r="G11">
        <v>22876.196814979248</v>
      </c>
      <c r="H11">
        <v>22876.196814979248</v>
      </c>
      <c r="I11">
        <v>22884.688350545315</v>
      </c>
      <c r="J11">
        <v>22878.319698870768</v>
      </c>
      <c r="K11">
        <v>22878.319698870768</v>
      </c>
      <c r="L11">
        <v>22878.319698870768</v>
      </c>
      <c r="M11">
        <v>22878.319698870768</v>
      </c>
      <c r="N11">
        <v>23284.851964096128</v>
      </c>
      <c r="O11">
        <f t="shared" si="0"/>
        <v>274940</v>
      </c>
    </row>
    <row r="14" spans="3:15" x14ac:dyDescent="0.25">
      <c r="C14">
        <f>ROUND(C7,0)</f>
        <v>102742</v>
      </c>
      <c r="D14">
        <f t="shared" ref="D14:N14" si="1">ROUND(D7,0)</f>
        <v>78410</v>
      </c>
      <c r="E14">
        <f t="shared" si="1"/>
        <v>77663</v>
      </c>
      <c r="F14">
        <f t="shared" si="1"/>
        <v>67872</v>
      </c>
      <c r="G14">
        <f t="shared" si="1"/>
        <v>68419</v>
      </c>
      <c r="H14">
        <f t="shared" si="1"/>
        <v>76604</v>
      </c>
      <c r="I14">
        <f t="shared" si="1"/>
        <v>81756</v>
      </c>
      <c r="J14">
        <f t="shared" si="1"/>
        <v>117736</v>
      </c>
      <c r="K14">
        <f t="shared" si="1"/>
        <v>70775</v>
      </c>
      <c r="L14">
        <f t="shared" si="1"/>
        <v>75787</v>
      </c>
      <c r="M14">
        <f t="shared" si="1"/>
        <v>89617</v>
      </c>
      <c r="N14">
        <f t="shared" si="1"/>
        <v>94850</v>
      </c>
      <c r="O14">
        <f t="shared" si="0"/>
        <v>1002231</v>
      </c>
    </row>
    <row r="15" spans="3:15" x14ac:dyDescent="0.25">
      <c r="C15">
        <f t="shared" ref="C15:N18" si="2">ROUND(C8,0)</f>
        <v>189059</v>
      </c>
      <c r="D15">
        <f t="shared" si="2"/>
        <v>585443</v>
      </c>
      <c r="E15">
        <f t="shared" si="2"/>
        <v>189059</v>
      </c>
      <c r="F15">
        <f t="shared" si="2"/>
        <v>204772</v>
      </c>
      <c r="G15">
        <f t="shared" si="2"/>
        <v>898204</v>
      </c>
      <c r="H15">
        <f t="shared" si="2"/>
        <v>150702</v>
      </c>
      <c r="I15">
        <f t="shared" si="2"/>
        <v>191732</v>
      </c>
      <c r="J15">
        <f t="shared" si="2"/>
        <v>661753</v>
      </c>
      <c r="K15">
        <f t="shared" si="2"/>
        <v>191650</v>
      </c>
      <c r="L15">
        <f t="shared" si="2"/>
        <v>191650</v>
      </c>
      <c r="M15">
        <f t="shared" si="2"/>
        <v>619932</v>
      </c>
      <c r="N15">
        <f t="shared" si="2"/>
        <v>197962</v>
      </c>
      <c r="O15">
        <f t="shared" si="0"/>
        <v>4271918</v>
      </c>
    </row>
    <row r="16" spans="3:15" x14ac:dyDescent="0.25">
      <c r="C16">
        <f t="shared" si="2"/>
        <v>450517</v>
      </c>
      <c r="D16">
        <f t="shared" si="2"/>
        <v>509411</v>
      </c>
      <c r="E16">
        <f t="shared" si="2"/>
        <v>435057</v>
      </c>
      <c r="F16">
        <f t="shared" si="2"/>
        <v>454522</v>
      </c>
      <c r="G16">
        <f t="shared" si="2"/>
        <v>0</v>
      </c>
      <c r="H16">
        <f t="shared" si="2"/>
        <v>235769</v>
      </c>
      <c r="I16">
        <f t="shared" si="2"/>
        <v>608641</v>
      </c>
      <c r="J16">
        <f t="shared" si="2"/>
        <v>618978</v>
      </c>
      <c r="K16">
        <f t="shared" si="2"/>
        <v>617876</v>
      </c>
      <c r="L16">
        <f t="shared" si="2"/>
        <v>598451</v>
      </c>
      <c r="M16">
        <f t="shared" si="2"/>
        <v>592844</v>
      </c>
      <c r="N16">
        <f t="shared" si="2"/>
        <v>568726</v>
      </c>
      <c r="O16">
        <f t="shared" si="0"/>
        <v>5690792</v>
      </c>
    </row>
    <row r="17" spans="3:15" x14ac:dyDescent="0.25">
      <c r="C17">
        <f t="shared" si="2"/>
        <v>213368</v>
      </c>
      <c r="D17">
        <f t="shared" si="2"/>
        <v>247482</v>
      </c>
      <c r="E17">
        <f t="shared" si="2"/>
        <v>212879</v>
      </c>
      <c r="F17">
        <f t="shared" si="2"/>
        <v>214140</v>
      </c>
      <c r="G17">
        <f t="shared" si="2"/>
        <v>0</v>
      </c>
      <c r="H17">
        <f t="shared" si="2"/>
        <v>59106</v>
      </c>
      <c r="I17">
        <f t="shared" si="2"/>
        <v>263315</v>
      </c>
      <c r="J17">
        <f t="shared" si="2"/>
        <v>295264</v>
      </c>
      <c r="K17">
        <f t="shared" si="2"/>
        <v>294619</v>
      </c>
      <c r="L17">
        <f t="shared" si="2"/>
        <v>300439</v>
      </c>
      <c r="M17">
        <f t="shared" si="2"/>
        <v>307174</v>
      </c>
      <c r="N17">
        <f t="shared" si="2"/>
        <v>273359</v>
      </c>
      <c r="O17">
        <f t="shared" si="0"/>
        <v>2681145</v>
      </c>
    </row>
    <row r="18" spans="3:15" x14ac:dyDescent="0.25">
      <c r="C18">
        <f t="shared" si="2"/>
        <v>22568</v>
      </c>
      <c r="D18">
        <f t="shared" si="2"/>
        <v>22569</v>
      </c>
      <c r="E18">
        <f t="shared" si="2"/>
        <v>22569</v>
      </c>
      <c r="F18">
        <f t="shared" si="2"/>
        <v>23798</v>
      </c>
      <c r="G18">
        <f t="shared" si="2"/>
        <v>22876</v>
      </c>
      <c r="H18">
        <f t="shared" si="2"/>
        <v>22876</v>
      </c>
      <c r="I18">
        <f t="shared" si="2"/>
        <v>22885</v>
      </c>
      <c r="J18">
        <f t="shared" si="2"/>
        <v>22878</v>
      </c>
      <c r="K18">
        <f t="shared" si="2"/>
        <v>22878</v>
      </c>
      <c r="L18">
        <f t="shared" si="2"/>
        <v>22878</v>
      </c>
      <c r="M18">
        <f t="shared" si="2"/>
        <v>22878</v>
      </c>
      <c r="N18">
        <f t="shared" si="2"/>
        <v>23285</v>
      </c>
      <c r="O18">
        <f t="shared" si="0"/>
        <v>274938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</dc:creator>
  <cp:lastModifiedBy>INGRESOS</cp:lastModifiedBy>
  <dcterms:created xsi:type="dcterms:W3CDTF">2023-03-24T18:40:23Z</dcterms:created>
  <dcterms:modified xsi:type="dcterms:W3CDTF">2023-05-24T17:47:05Z</dcterms:modified>
</cp:coreProperties>
</file>